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4\INFORMACION PUBLICA DE OFICIO\10 OCTUBRE 2024\DECRETO 57-2018 LEY DE INFORMACION PUBLICA\10-04\"/>
    </mc:Choice>
  </mc:AlternateContent>
  <xr:revisionPtr revIDLastSave="0" documentId="8_{764FF436-C6AA-4C3C-A5C1-D587C4045E13}" xr6:coauthVersionLast="47" xr6:coauthVersionMax="47" xr10:uidLastSave="{00000000-0000-0000-0000-000000000000}"/>
  <bookViews>
    <workbookView xWindow="-120" yWindow="-120" windowWidth="24240" windowHeight="13020" xr2:uid="{80A77BAB-F804-4A8E-8A59-BAC0E2ABBE9D}"/>
  </bookViews>
  <sheets>
    <sheet name="10-04" sheetId="1" r:id="rId1"/>
    <sheet name="Hoja1 (2)" sheetId="2" state="hidden" r:id="rId2"/>
  </sheets>
  <definedNames>
    <definedName name="_xlnm.Print_Area" localSheetId="0">'10-04'!$A$11:$W$125</definedName>
    <definedName name="_xlnm.Print_Area" localSheetId="1">'Hoja1 (2)'!$A$1:$T$211</definedName>
    <definedName name="_xlnm.Print_Titles" localSheetId="0">'10-04'!$1:$10</definedName>
    <definedName name="_xlnm.Print_Titles" localSheetId="1">'Hoja1 (2)'!$1:$10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5" i="1" l="1"/>
  <c r="E204" i="1"/>
  <c r="E203" i="1"/>
  <c r="E202" i="1"/>
  <c r="E201" i="1"/>
  <c r="E200" i="1"/>
  <c r="E199" i="1"/>
  <c r="C140" i="1"/>
  <c r="C139" i="1"/>
  <c r="AD34" i="1" l="1"/>
  <c r="AD32" i="1"/>
  <c r="AD35" i="1" l="1"/>
  <c r="AE36" i="1" s="1"/>
  <c r="AB124" i="1" l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C124" i="1" l="1"/>
  <c r="AC126" i="1" s="1"/>
  <c r="W123" i="1"/>
  <c r="Y123" i="1"/>
  <c r="Y52" i="1"/>
  <c r="Y124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8" i="1"/>
  <c r="Y57" i="1"/>
  <c r="Y56" i="1"/>
  <c r="Y55" i="1"/>
  <c r="Y54" i="1"/>
  <c r="Y53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59" i="1"/>
  <c r="V61" i="1" l="1"/>
  <c r="W124" i="1"/>
  <c r="W118" i="1"/>
  <c r="W121" i="1"/>
  <c r="W122" i="1"/>
  <c r="W120" i="1"/>
  <c r="W119" i="1"/>
  <c r="W108" i="1"/>
  <c r="W107" i="1"/>
  <c r="W102" i="1"/>
  <c r="W100" i="1"/>
  <c r="W106" i="1"/>
  <c r="W105" i="1"/>
  <c r="W104" i="1"/>
  <c r="W103" i="1"/>
  <c r="X126" i="1"/>
  <c r="Z126" i="1" s="1"/>
  <c r="W109" i="1"/>
  <c r="W101" i="1"/>
  <c r="W91" i="1"/>
  <c r="W95" i="1"/>
  <c r="W96" i="1"/>
  <c r="W98" i="1"/>
  <c r="W97" i="1"/>
  <c r="W90" i="1"/>
  <c r="W92" i="1"/>
  <c r="W93" i="1"/>
  <c r="W99" i="1"/>
  <c r="W94" i="1"/>
  <c r="W89" i="1"/>
  <c r="W39" i="1"/>
  <c r="W78" i="1"/>
  <c r="W45" i="1"/>
  <c r="W65" i="1"/>
  <c r="W55" i="1"/>
  <c r="W75" i="1"/>
  <c r="W76" i="1"/>
  <c r="W85" i="1"/>
  <c r="W51" i="1"/>
  <c r="W83" i="1"/>
  <c r="W47" i="1"/>
  <c r="W68" i="1"/>
  <c r="W56" i="1"/>
  <c r="W82" i="1"/>
  <c r="W61" i="1"/>
  <c r="W84" i="1"/>
  <c r="W79" i="1"/>
  <c r="W48" i="1"/>
  <c r="W69" i="1"/>
  <c r="W81" i="1"/>
  <c r="W74" i="1"/>
  <c r="W38" i="1"/>
  <c r="W58" i="1"/>
  <c r="W67" i="1"/>
  <c r="W66" i="1"/>
  <c r="W64" i="1"/>
  <c r="W60" i="1"/>
  <c r="W43" i="1"/>
  <c r="W50" i="1"/>
  <c r="W54" i="1"/>
  <c r="W52" i="1"/>
  <c r="W116" i="1"/>
  <c r="W111" i="1"/>
  <c r="W31" i="1" l="1"/>
  <c r="W30" i="1"/>
  <c r="W29" i="1"/>
  <c r="W32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U127" i="2"/>
  <c r="U100" i="2"/>
  <c r="U126" i="2"/>
  <c r="U111" i="2"/>
  <c r="U75" i="2"/>
  <c r="U62" i="2"/>
  <c r="U43" i="2"/>
  <c r="U36" i="2" l="1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C199" i="2"/>
  <c r="C198" i="2"/>
  <c r="E197" i="2"/>
  <c r="C197" i="2"/>
  <c r="E196" i="2"/>
  <c r="C196" i="2"/>
  <c r="E195" i="2"/>
  <c r="C195" i="2"/>
  <c r="E194" i="2"/>
  <c r="C194" i="2"/>
  <c r="C193" i="2"/>
  <c r="C147" i="2"/>
  <c r="C146" i="2"/>
  <c r="C145" i="2"/>
  <c r="E144" i="2"/>
  <c r="C144" i="2"/>
  <c r="U125" i="2"/>
  <c r="U124" i="2"/>
  <c r="U123" i="2"/>
  <c r="U122" i="2"/>
  <c r="U121" i="2"/>
  <c r="C121" i="2"/>
  <c r="U120" i="2"/>
  <c r="U119" i="2"/>
  <c r="U118" i="2"/>
  <c r="U117" i="2"/>
  <c r="U116" i="2"/>
  <c r="U115" i="2"/>
  <c r="U114" i="2"/>
  <c r="U113" i="2"/>
  <c r="U112" i="2"/>
  <c r="U110" i="2"/>
  <c r="U109" i="2"/>
  <c r="U108" i="2"/>
  <c r="U107" i="2"/>
  <c r="U106" i="2"/>
  <c r="U105" i="2"/>
  <c r="U104" i="2"/>
  <c r="U103" i="2"/>
  <c r="U102" i="2"/>
  <c r="U101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4" i="2"/>
  <c r="U73" i="2"/>
  <c r="U72" i="2"/>
  <c r="U71" i="2"/>
  <c r="U70" i="2"/>
  <c r="U69" i="2"/>
  <c r="U68" i="2"/>
  <c r="U67" i="2"/>
  <c r="U66" i="2"/>
  <c r="U65" i="2"/>
  <c r="U64" i="2"/>
  <c r="U63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2" i="2"/>
  <c r="U41" i="2"/>
  <c r="U40" i="2"/>
  <c r="U39" i="2"/>
  <c r="U38" i="2"/>
  <c r="N34" i="2"/>
  <c r="K34" i="2"/>
  <c r="E34" i="2"/>
  <c r="U34" i="2" s="1"/>
  <c r="R7" i="2"/>
  <c r="W117" i="1"/>
  <c r="W115" i="1"/>
  <c r="W114" i="1"/>
  <c r="W113" i="1"/>
  <c r="W112" i="1"/>
  <c r="W110" i="1"/>
  <c r="W88" i="1" l="1"/>
  <c r="W63" i="1"/>
  <c r="W41" i="1"/>
  <c r="W44" i="1"/>
  <c r="W73" i="1"/>
  <c r="W70" i="1"/>
  <c r="W77" i="1"/>
  <c r="W72" i="1"/>
  <c r="W71" i="1"/>
  <c r="W80" i="1"/>
  <c r="W46" i="1"/>
  <c r="W62" i="1"/>
  <c r="W87" i="1"/>
  <c r="W57" i="1"/>
  <c r="W59" i="1"/>
  <c r="W53" i="1"/>
  <c r="W49" i="1"/>
  <c r="W42" i="1" l="1"/>
  <c r="W40" i="1"/>
  <c r="C191" i="1"/>
  <c r="C190" i="1"/>
  <c r="C188" i="1"/>
  <c r="C132" i="1" l="1"/>
  <c r="C189" i="1"/>
  <c r="C187" i="1"/>
  <c r="C186" i="1"/>
  <c r="C185" i="1"/>
  <c r="C80" i="1" l="1"/>
  <c r="N34" i="1"/>
  <c r="K34" i="1"/>
  <c r="E34" i="1"/>
</calcChain>
</file>

<file path=xl/sharedStrings.xml><?xml version="1.0" encoding="utf-8"?>
<sst xmlns="http://schemas.openxmlformats.org/spreadsheetml/2006/main" count="1805" uniqueCount="305">
  <si>
    <t>DIRECCION GENERAL DE RADIODIFUSIÓN Y TELEVISIÓN NACIONAL  | UNIDAD EJECUTORA 207</t>
  </si>
  <si>
    <t>Edificio de Tipografía Nacional, Tercer Nivel, 18 Calle 6-72, Cdad. de Guatemala</t>
  </si>
  <si>
    <t>Horario de Atencion: 8:00 a.m a 5:00 p.m</t>
  </si>
  <si>
    <t>LISTADO DE PERSONAL POR RENGLÓN PRESUPUESTARIO</t>
  </si>
  <si>
    <t>No.</t>
  </si>
  <si>
    <t>NOMBRE</t>
  </si>
  <si>
    <t>PUESTO OFICIAL</t>
  </si>
  <si>
    <t>SALARIO BASE PAGADO</t>
  </si>
  <si>
    <t>DIETAS</t>
  </si>
  <si>
    <t>Complem. Específicos al Personal por Jornal  Decreto No. 037-2,001</t>
  </si>
  <si>
    <t>BONO MONETARIO</t>
  </si>
  <si>
    <t>BONIF. PROFESIONAL</t>
  </si>
  <si>
    <t>Bono Resp. Cumunic. Radiof. Y Televisiva</t>
  </si>
  <si>
    <t>BONIFICACION ESPECIFICA DE COMUNICACIONES</t>
  </si>
  <si>
    <t>BONO ACUERDO GUBERNATIVO 66-2000</t>
  </si>
  <si>
    <t>COMPL. SALAR</t>
  </si>
  <si>
    <t>BONO ACUERDO GUBERNATIVO 66-2000 PERSONAL TEMPORAL</t>
  </si>
  <si>
    <t>BONO DE ANTIGUEDAD</t>
  </si>
  <si>
    <t>ASIGNACIÓN "BONO MONETARIO POR AJUSTE AL SALARIO MINIMO TEMPORAL Y CONDICIONADO</t>
  </si>
  <si>
    <t>BONO AJUSTE AL SALARIO MINIMO MCIV</t>
  </si>
  <si>
    <t>COMPLEMENTO POR CALIDAD PROFESIONAL AL PERSONAL TE</t>
  </si>
  <si>
    <t>GASTOS DE REPRESENTACION</t>
  </si>
  <si>
    <t>REMUNERACIONES (VIATICOS)</t>
  </si>
  <si>
    <t>RENGLÓN 011</t>
  </si>
  <si>
    <t>Miriam Carina Rodríguez Balcarcel</t>
  </si>
  <si>
    <t>Jefe Técnico Profesional III - Administración</t>
  </si>
  <si>
    <t>N/A</t>
  </si>
  <si>
    <t>Mario David López Arriola</t>
  </si>
  <si>
    <t>Asistente Profesional IV - Administración</t>
  </si>
  <si>
    <t>Ericka Mariza Flores González de Castro</t>
  </si>
  <si>
    <t>Asistente Profesional II - Periodismo</t>
  </si>
  <si>
    <t>Lester Eyesil Díaz Solis</t>
  </si>
  <si>
    <t>Trabajador Especializado III 6 Hrs.- Grabación y Sonido</t>
  </si>
  <si>
    <t>Erick Raul Ortiz López</t>
  </si>
  <si>
    <t>Técnico II 6 Hrs. - Locución</t>
  </si>
  <si>
    <t>Dina Elizabeth Rodas Padilla</t>
  </si>
  <si>
    <t>Trabajador Operativo III - Conserjería</t>
  </si>
  <si>
    <t>Ericka Maritza Barrios López de Pérez</t>
  </si>
  <si>
    <t>Q      -</t>
  </si>
  <si>
    <t>Isaac López Sánchez</t>
  </si>
  <si>
    <t>Irma Yolanda García Tánchez</t>
  </si>
  <si>
    <t>Técnico I - Locución</t>
  </si>
  <si>
    <t>Angel Estuardo Durán</t>
  </si>
  <si>
    <t>Técnico I 5 Hrs. - Locución</t>
  </si>
  <si>
    <t>Francisco Javier Batres Andrade</t>
  </si>
  <si>
    <t>Abner Roberto Xicará Racancoj</t>
  </si>
  <si>
    <t>Trabajador Especializado III 4 Hrs.- Grabación y Sonido</t>
  </si>
  <si>
    <t>Cesar Rene Gomez Sac</t>
  </si>
  <si>
    <t>Trabajador Especializado III 4 Hrs. - Grabación y Sonido</t>
  </si>
  <si>
    <t>Nery Fernando Flores Díaz</t>
  </si>
  <si>
    <t>Técnico I 5 Hrs. - Radiotecnia</t>
  </si>
  <si>
    <t>Benigno Faustino Poroj López</t>
  </si>
  <si>
    <t>Jenner Ramiro Orozco Navarro</t>
  </si>
  <si>
    <t>Trabajador Esecializado III 5 Hrs. - Grabación y Sonido</t>
  </si>
  <si>
    <t>Carlos Enríque Orozco Dionicio</t>
  </si>
  <si>
    <t>Técnico II - Radiodifusión</t>
  </si>
  <si>
    <t>Alberto Oscar Sapon Cuc</t>
  </si>
  <si>
    <t>Victoriano Cipriano Santizo Santizo</t>
  </si>
  <si>
    <t>Blanca Elizabeth Portillo Aguilar</t>
  </si>
  <si>
    <t>Oficinista III - Contabilidad</t>
  </si>
  <si>
    <t>Agustin Ignacio Tzul Tzul</t>
  </si>
  <si>
    <t>Técnico II-Radiodifusión</t>
  </si>
  <si>
    <t>RENGLÓN 021</t>
  </si>
  <si>
    <t>Luis David Vallejo Parras</t>
  </si>
  <si>
    <t>Jefe Financiero</t>
  </si>
  <si>
    <t>RENGLÓN 022</t>
  </si>
  <si>
    <t>Jorge Adolfo Molina Leonardo</t>
  </si>
  <si>
    <t>Director Ejecutivo IV</t>
  </si>
  <si>
    <t>RENGLÓN 031</t>
  </si>
  <si>
    <t>Ahjnin Manuel Abdala Catu Ordoñez</t>
  </si>
  <si>
    <t>Enca. II Maq. Y Equipo</t>
  </si>
  <si>
    <t>Q</t>
  </si>
  <si>
    <t>Alfredo Tzalam</t>
  </si>
  <si>
    <t>Annabella Andrade Palma Prado</t>
  </si>
  <si>
    <t>Antonio Franklin López Gálvez</t>
  </si>
  <si>
    <t>Byron Antonio Diéguez Morales</t>
  </si>
  <si>
    <t>Eduardo Isaías López Sandoval</t>
  </si>
  <si>
    <t>Emiliano Iquí Ichich</t>
  </si>
  <si>
    <t>Estefany Mishelle del Cid Hernández</t>
  </si>
  <si>
    <t>Gervin Ovidio Gómez González</t>
  </si>
  <si>
    <t>Gilberto Gamaliel Fuentes Arriola</t>
  </si>
  <si>
    <t>Héctor Vinicio Vides Girón</t>
  </si>
  <si>
    <t>Manfredo Enrique Miranda Ramirez</t>
  </si>
  <si>
    <t xml:space="preserve">Aux. Op. Maq. Equipo </t>
  </si>
  <si>
    <t>Jorge Mario Farfán</t>
  </si>
  <si>
    <t>José Ruben Castillo Chávez</t>
  </si>
  <si>
    <t>Juan Luis De León Vásquez</t>
  </si>
  <si>
    <t>Kenny Omar Galindo Rivera</t>
  </si>
  <si>
    <t>Lazaro Obdulio Salvatierra Morales</t>
  </si>
  <si>
    <t>Luis Ismael Monterroso Barillas</t>
  </si>
  <si>
    <t xml:space="preserve">Luis Javier Bonilla Salazar </t>
  </si>
  <si>
    <t>Mara Patricia Ramos Cruz de Andrino</t>
  </si>
  <si>
    <t>Mario Fernando Pérez Aguilar</t>
  </si>
  <si>
    <t xml:space="preserve">Giancarlo Domenico Santiago Fernandez </t>
  </si>
  <si>
    <t>Mauricio André Moran López</t>
  </si>
  <si>
    <t>AUXILIAR DE OPERACIONES DE MAQUINARIA Y EQUIPO</t>
  </si>
  <si>
    <t>Manuel de Jesus Del Cid Cholon</t>
  </si>
  <si>
    <t>Carlos Geovanni Gomez Morales</t>
  </si>
  <si>
    <t>Luis Alberto Barillas de León</t>
  </si>
  <si>
    <t>Obed Josué Figueroa Sánchez</t>
  </si>
  <si>
    <t>Eddy Herson Barillas Robledo</t>
  </si>
  <si>
    <t>Rolando Marroquin Guzman</t>
  </si>
  <si>
    <t xml:space="preserve">Orlando Cabrera Arana </t>
  </si>
  <si>
    <t>Marta Lorena Rivas Paz</t>
  </si>
  <si>
    <t>Heidy Paola Canrey Gonzalez</t>
  </si>
  <si>
    <t>Aux. Op. Maq. Equipo</t>
  </si>
  <si>
    <t>Gady Leticia Vasquez Chiyal</t>
  </si>
  <si>
    <t>Jose Adolfo Gonzalez Sian</t>
  </si>
  <si>
    <t>Diego de León Ventura</t>
  </si>
  <si>
    <t>Brayan Denilson Iztep Yax</t>
  </si>
  <si>
    <t>Diego Josúe Jolón Muralles</t>
  </si>
  <si>
    <t>Josúe Alberto Batres Barrientos</t>
  </si>
  <si>
    <t>Willian Omar Vargas Rodríguez</t>
  </si>
  <si>
    <t>Yesmy Verónica López Batres</t>
  </si>
  <si>
    <t xml:space="preserve">Enc. II Maq. Y Equipo </t>
  </si>
  <si>
    <t>Jorge Raúl López</t>
  </si>
  <si>
    <t>Odilio Mariano Miranda López</t>
  </si>
  <si>
    <t>Omar Gudiel Andrade Mérida</t>
  </si>
  <si>
    <t xml:space="preserve">Enc. II de Op. Maq. </t>
  </si>
  <si>
    <t>Victor Hugo Ventura de Leon</t>
  </si>
  <si>
    <t>Virgilio Rosalio Orozco López</t>
  </si>
  <si>
    <t>Adelia Lisbeth Barrios Palacios</t>
  </si>
  <si>
    <t>Maria Fernanda Merida Sandoval</t>
  </si>
  <si>
    <t>Manuel Antonio Quintana Alvarez</t>
  </si>
  <si>
    <t>Adiel Abisai Barrios Lopez</t>
  </si>
  <si>
    <t>Domingo Aurelio Caxaj   Tax</t>
  </si>
  <si>
    <t>Gaspar Benjamín Batz  Gutiérrez</t>
  </si>
  <si>
    <t>Geovany José María Rosales Tzoc</t>
  </si>
  <si>
    <t>Hebert Adiel Antonio Ojeda Báten</t>
  </si>
  <si>
    <t>José Raymundo Pú Juárez</t>
  </si>
  <si>
    <t>Juan Nicolas Gutierrez Carrillo</t>
  </si>
  <si>
    <t>Ricardo Josafat Tzunún  Toyom</t>
  </si>
  <si>
    <t>Estefany Concepción Tax Garcia</t>
  </si>
  <si>
    <t>Rafael Isaías Gutiérrez Gutiérrez</t>
  </si>
  <si>
    <t>Juan Antonio Pol</t>
  </si>
  <si>
    <t>Miguel Arturo Alvarez Jocol</t>
  </si>
  <si>
    <t>Alicia Isabel Sosa Soto</t>
  </si>
  <si>
    <t xml:space="preserve">Q     - </t>
  </si>
  <si>
    <t>Andres de Jesus Romero Salazar</t>
  </si>
  <si>
    <t>Brenda Lizayra Lemus Cacao</t>
  </si>
  <si>
    <t>Carlos Rene Rodriguez Peralta</t>
  </si>
  <si>
    <t>Danilo Enrique Castellano Romero</t>
  </si>
  <si>
    <t>Jari Yovani Calel Juárez</t>
  </si>
  <si>
    <t>Jose Martir Salinas Caal</t>
  </si>
  <si>
    <t>Eber Isaac Osorio Juarez</t>
  </si>
  <si>
    <t>Mynor Aparicio Morales Hernandez</t>
  </si>
  <si>
    <t xml:space="preserve">Pablo Felipe Velis </t>
  </si>
  <si>
    <t>Ronaldo Rafael López Morales</t>
  </si>
  <si>
    <t xml:space="preserve">Ervin Ubaldo Pérez Velásquez </t>
  </si>
  <si>
    <t xml:space="preserve">María Magdalena de Jesus Ramos Pineda de López </t>
  </si>
  <si>
    <t xml:space="preserve">Edwin Guillermo Alvarez García </t>
  </si>
  <si>
    <t>Jacobo Soto Castro</t>
  </si>
  <si>
    <t>Cesar Leonardo Lucas Mejía</t>
  </si>
  <si>
    <t>Alfonso Quijivix  Domingo</t>
  </si>
  <si>
    <t>Mayra Aracely Romero Ordoñez</t>
  </si>
  <si>
    <t>Carlos Armando Batz Mejia</t>
  </si>
  <si>
    <t xml:space="preserve">Bartolo Patricio Quijivix Quijivix </t>
  </si>
  <si>
    <t>Selvyn Orlando Beletzuy Pérez</t>
  </si>
  <si>
    <t>Dayana Sarahi Toledo Bosarreyes</t>
  </si>
  <si>
    <t>Edy Alejandro Vásquez Corado</t>
  </si>
  <si>
    <t>Gabriela Celeste Gómez Palma</t>
  </si>
  <si>
    <t>SUBGRUPO 18</t>
  </si>
  <si>
    <t>Hugo Binicio Donis Aquino</t>
  </si>
  <si>
    <t>Servicios Técnicos en el Departamento de Radios Nacionales</t>
  </si>
  <si>
    <t>Rene Alberto Gonzalez Valle</t>
  </si>
  <si>
    <t>Servicios Técnicos en la Unidad de Auditoría Interna</t>
  </si>
  <si>
    <t>Hugo Onerio Hernández Ramos</t>
  </si>
  <si>
    <t>Servicios profesionales en la Subdirección Administrativa Financiera</t>
  </si>
  <si>
    <t>Boris Adolfo De León Gutiérrez</t>
  </si>
  <si>
    <t>Servicios Profesionales en la Unidad de Asesoría Jurídica</t>
  </si>
  <si>
    <t>Brenda Lorena Muñoz Celada De Aucar</t>
  </si>
  <si>
    <t>Servicios Técnicos en el Departamento de Producción</t>
  </si>
  <si>
    <t>Silvia Lucrecia Pérez Telón De Coc</t>
  </si>
  <si>
    <t>Servicios Profesionales en el Departamento de Producción</t>
  </si>
  <si>
    <t>Claudia Johanna Massis López De Colindres</t>
  </si>
  <si>
    <t>Fredy Hermógenes García Lémus</t>
  </si>
  <si>
    <t>Aura Alicia  Cordón González</t>
  </si>
  <si>
    <t>Servicios Técnicos En El Departamento Administrativo</t>
  </si>
  <si>
    <t>Billy Noé  Rodríguez García</t>
  </si>
  <si>
    <t>Servicios Técnicos En El Departamento De Recursos Humanos</t>
  </si>
  <si>
    <t>Raúl Antonio Rodríguez Martínez</t>
  </si>
  <si>
    <t>Harvin Geovani Ramiro Morataya Ibañez</t>
  </si>
  <si>
    <t>Servicios Técnicos En La Unidad De Tecnología De La Información</t>
  </si>
  <si>
    <t>Willian Dario Padilla de Luca</t>
  </si>
  <si>
    <t>Servicios Profesionales En El Departamento De Recursos Humanos</t>
  </si>
  <si>
    <t>Otto Fernando Soberanis Olaverri</t>
  </si>
  <si>
    <t>Servicios Técnicos En La Dirección General</t>
  </si>
  <si>
    <t>Dina Isabel Delgado Mejía de Barrios</t>
  </si>
  <si>
    <t>Servicios Técnicos en el Departamento Producción</t>
  </si>
  <si>
    <t>RENGLÓN 029</t>
  </si>
  <si>
    <t>Rosa María Moscoso Martínez</t>
  </si>
  <si>
    <t>Héctor Rolando  Mejía Carrillo</t>
  </si>
  <si>
    <t>Servicios Técnicos En El Departamento De Producción</t>
  </si>
  <si>
    <t>Nery Gregorio  Lopez Alba</t>
  </si>
  <si>
    <t>Servicios Profesionales En La Unidad De Auditoría Interna</t>
  </si>
  <si>
    <t>Víctor Gabriel  López Fernández</t>
  </si>
  <si>
    <t>Servicios Técnicos En El Departamento Financiero</t>
  </si>
  <si>
    <t>Carlos Federico  Vides Murga</t>
  </si>
  <si>
    <t>Servicios Técnicos En El Departamento Técnico</t>
  </si>
  <si>
    <t>Andrea María Orozco Linares</t>
  </si>
  <si>
    <t>Servicios Técnicos en la Unidad de Género</t>
  </si>
  <si>
    <t>Jaime Carlos  Montúfar</t>
  </si>
  <si>
    <t>Carlos Antonio Paredes Zamora</t>
  </si>
  <si>
    <t>Edgar Abel  Estrada Romero</t>
  </si>
  <si>
    <t>Servicios Técnicos En El Departamento De Registro</t>
  </si>
  <si>
    <t>Braulio Rubén  Lucas Cardona</t>
  </si>
  <si>
    <t>Carlos Josué  Monroy Díaz</t>
  </si>
  <si>
    <t>Servicios Técnicos En El Departamento De Prensa</t>
  </si>
  <si>
    <t>Juan Carlos  Gomez Santos</t>
  </si>
  <si>
    <t>Mario José  Del Cid Urrutia</t>
  </si>
  <si>
    <t>Edgar Enrique  González Pérez</t>
  </si>
  <si>
    <t>Carlos Rafael  Echeverria Quintana</t>
  </si>
  <si>
    <t>Hugo Heriberto  Landaverde Mayorga</t>
  </si>
  <si>
    <t xml:space="preserve">Kevyn Dary Otoniel  Chon Coloch </t>
  </si>
  <si>
    <t>Servicios Técnicos En El Departamento  Producción</t>
  </si>
  <si>
    <t>José Luis  Arevalo Portillo</t>
  </si>
  <si>
    <t>Servicios Profesionales En El Departamento De Prensa</t>
  </si>
  <si>
    <t xml:space="preserve">Viviana Victoria  Morales García </t>
  </si>
  <si>
    <t>Manuel Adolfo  Jimenez Jimenez</t>
  </si>
  <si>
    <t>Wendy Renata  Gálvez</t>
  </si>
  <si>
    <t xml:space="preserve">Rodrigo  Martínez Escobar </t>
  </si>
  <si>
    <t>Servicios Profesionales En El Departamento De Producción</t>
  </si>
  <si>
    <t>Carlos Humberto  Rucal Alvarez</t>
  </si>
  <si>
    <t xml:space="preserve">Edgar Josecarlos  Bran Barrios </t>
  </si>
  <si>
    <t>María Victoria  Coxaj De Paz</t>
  </si>
  <si>
    <t>Edgar Daniel  Ortiz Fagioli</t>
  </si>
  <si>
    <t>Lissa Mariana  España Cordon</t>
  </si>
  <si>
    <t>Servicios Técnicos En La Unidad De Asesoría Jurídica</t>
  </si>
  <si>
    <t>Saulo  Ulises  Aguilar Umul</t>
  </si>
  <si>
    <t>Kevin Geovany  Súchite</t>
  </si>
  <si>
    <t xml:space="preserve">Juan Carlos  Garóz Garrido </t>
  </si>
  <si>
    <t>Servicios Profesionales En La Unidad De Planificación Y Desarrollo Institucional</t>
  </si>
  <si>
    <t>Edgar Arnoldo Sánchez Girón</t>
  </si>
  <si>
    <t>Luis Alejandro Gómez Figueroa</t>
  </si>
  <si>
    <t>Blanca Beatríz Rodas Rodríguez</t>
  </si>
  <si>
    <t>Roberto Canahuí Paredes</t>
  </si>
  <si>
    <t>Servicios Profesionales en el Departamento de Recursos Humanos</t>
  </si>
  <si>
    <t>Héctor Roberto Lau Arévalo</t>
  </si>
  <si>
    <t>Servicios Profesionales en la Subdirección Técnica</t>
  </si>
  <si>
    <t xml:space="preserve"> </t>
  </si>
  <si>
    <t>Vinicio Esaú Alvizures Valle</t>
  </si>
  <si>
    <t>Q        -</t>
  </si>
  <si>
    <t>Aura Vanessa Molina Escobar de Alemán</t>
  </si>
  <si>
    <t>Edgar Estuardo Elias Chacón</t>
  </si>
  <si>
    <t>Edison Domingo Moreno Alvarez</t>
  </si>
  <si>
    <t>Gabriel Alejandro Herández Monterroso</t>
  </si>
  <si>
    <t>Camilo Andreé España Muñoz</t>
  </si>
  <si>
    <t>Yissela Bersabé Campos Gómez</t>
  </si>
  <si>
    <t>Estuardo René Guerra González</t>
  </si>
  <si>
    <t>Servicios Técnicos en el Departamento de Prensa</t>
  </si>
  <si>
    <r>
      <t>(</t>
    </r>
    <r>
      <rPr>
        <b/>
        <sz val="22"/>
        <color theme="7" tint="-0.499984740745262"/>
        <rFont val="Aptos Narrow"/>
        <family val="2"/>
      </rPr>
      <t>Artículo 10, numeral 4</t>
    </r>
    <r>
      <rPr>
        <b/>
        <sz val="22"/>
        <color rgb="FF002060"/>
        <rFont val="Aptos Narrow"/>
        <family val="2"/>
      </rPr>
      <t>, ley de acceso a la Información Pública)</t>
    </r>
  </si>
  <si>
    <t>Sergio Mauricio Osorio Ambrocio</t>
  </si>
  <si>
    <t>Kleyb Engelbert Ic Giron</t>
  </si>
  <si>
    <t>Edwin Rolando Rosales Quezada</t>
  </si>
  <si>
    <t>Alexis Samantha Velasquez carranza De De Leon</t>
  </si>
  <si>
    <t>Handy Maity López Herrrera</t>
  </si>
  <si>
    <t>Yeymi Paola López Machaca</t>
  </si>
  <si>
    <t>Abril  -  Año 2024</t>
  </si>
  <si>
    <t>Heidi Fabiola Orozco Rosales</t>
  </si>
  <si>
    <t>Ingrid Carolina Argueta Ramírez de De Léon</t>
  </si>
  <si>
    <r>
      <t xml:space="preserve">Teléfono: </t>
    </r>
    <r>
      <rPr>
        <b/>
        <sz val="31"/>
        <color theme="8" tint="-0.499984740745262"/>
        <rFont val="Aptos Narrow"/>
        <family val="2"/>
      </rPr>
      <t>2290-8282</t>
    </r>
  </si>
  <si>
    <r>
      <t xml:space="preserve">Director: </t>
    </r>
    <r>
      <rPr>
        <b/>
        <sz val="31"/>
        <color theme="8" tint="-0.499984740745262"/>
        <rFont val="Aptos Narrow"/>
        <family val="2"/>
      </rPr>
      <t>Jorge Adolfo Molina Leonardo</t>
    </r>
  </si>
  <si>
    <r>
      <t xml:space="preserve">Encargado: </t>
    </r>
    <r>
      <rPr>
        <b/>
        <sz val="31"/>
        <color theme="8" tint="-0.499984740745262"/>
        <rFont val="Aptos Narrow"/>
        <family val="2"/>
      </rPr>
      <t xml:space="preserve">Departamento de Recursos Humanos </t>
    </r>
  </si>
  <si>
    <r>
      <rPr>
        <b/>
        <sz val="24"/>
        <color rgb="FFC00000"/>
        <rFont val="Arial"/>
        <family val="2"/>
      </rPr>
      <t>OBSERVACIONES: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FF0000"/>
        <rFont val="Arial"/>
        <family val="2"/>
      </rPr>
      <t>1.-</t>
    </r>
    <r>
      <rPr>
        <sz val="24"/>
        <color theme="8" tint="-0.499984740745262"/>
        <rFont val="Arial"/>
        <family val="2"/>
      </rPr>
      <t xml:space="preserve"> A </t>
    </r>
    <r>
      <rPr>
        <b/>
        <sz val="24"/>
        <color theme="8" tint="-0.499984740745262"/>
        <rFont val="Arial"/>
        <family val="2"/>
      </rPr>
      <t xml:space="preserve">Handy Maity López Herrera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2" tint="-0.499984740745262"/>
        <rFont val="Arial"/>
        <family val="2"/>
      </rPr>
      <t>Renglón 031</t>
    </r>
    <r>
      <rPr>
        <sz val="24"/>
        <color theme="8" tint="-0.499984740745262"/>
        <rFont val="Arial"/>
        <family val="2"/>
      </rPr>
      <t xml:space="preserve">] le fue cancelado el sueldo correspondiente a marzo y abril 2024. </t>
    </r>
    <r>
      <rPr>
        <b/>
        <sz val="24"/>
        <color rgb="FFFF0000"/>
        <rFont val="Arial"/>
        <family val="2"/>
      </rPr>
      <t>2.-</t>
    </r>
    <r>
      <rPr>
        <sz val="24"/>
        <color theme="8" tint="-0.499984740745262"/>
        <rFont val="Arial"/>
        <family val="2"/>
      </rPr>
      <t xml:space="preserve"> A </t>
    </r>
    <r>
      <rPr>
        <b/>
        <sz val="24"/>
        <color theme="8" tint="-0.499984740745262"/>
        <rFont val="Arial"/>
        <family val="2"/>
      </rPr>
      <t>Edson Gustavo Aldana Girón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2" tint="-0.499984740745262"/>
        <rFont val="Arial"/>
        <family val="2"/>
      </rPr>
      <t>Renglón Subgrupo 18</t>
    </r>
    <r>
      <rPr>
        <sz val="24"/>
        <color theme="8" tint="-0.499984740745262"/>
        <rFont val="Arial"/>
        <family val="2"/>
      </rPr>
      <t xml:space="preserve">]  le fueron cancelados los honorarios por los servicios prestados en marzo y abril 2024. </t>
    </r>
    <r>
      <rPr>
        <b/>
        <sz val="24"/>
        <color rgb="FFFF0000"/>
        <rFont val="Arial"/>
        <family val="2"/>
      </rPr>
      <t>3.-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C00000"/>
        <rFont val="Arial"/>
        <family val="2"/>
      </rPr>
      <t>a]</t>
    </r>
    <r>
      <rPr>
        <b/>
        <sz val="24"/>
        <color theme="8" tint="-0.499984740745262"/>
        <rFont val="Arial"/>
        <family val="2"/>
      </rPr>
      <t xml:space="preserve"> Lina Fabiola Toledo Mazariegos</t>
    </r>
    <r>
      <rPr>
        <b/>
        <sz val="24"/>
        <color rgb="FFC00000"/>
        <rFont val="Arial"/>
        <family val="2"/>
      </rPr>
      <t xml:space="preserve"> b]</t>
    </r>
    <r>
      <rPr>
        <b/>
        <sz val="24"/>
        <color theme="8" tint="-0.499984740745262"/>
        <rFont val="Arial"/>
        <family val="2"/>
      </rPr>
      <t xml:space="preserve"> Dayhana María Bolaños López  </t>
    </r>
    <r>
      <rPr>
        <b/>
        <sz val="24"/>
        <color rgb="FFC00000"/>
        <rFont val="Arial"/>
        <family val="2"/>
      </rPr>
      <t xml:space="preserve">c] </t>
    </r>
    <r>
      <rPr>
        <b/>
        <sz val="24"/>
        <color theme="8" tint="-0.499984740745262"/>
        <rFont val="Arial"/>
        <family val="2"/>
      </rPr>
      <t xml:space="preserve">Eswin Daniel Dávila Vidal  </t>
    </r>
    <r>
      <rPr>
        <b/>
        <sz val="24"/>
        <color rgb="FFC00000"/>
        <rFont val="Arial"/>
        <family val="2"/>
      </rPr>
      <t>d]</t>
    </r>
    <r>
      <rPr>
        <b/>
        <sz val="24"/>
        <color theme="8" tint="-0.499984740745262"/>
        <rFont val="Arial"/>
        <family val="2"/>
      </rPr>
      <t xml:space="preserve"> Javier Augusto Pérez Méndez </t>
    </r>
    <r>
      <rPr>
        <sz val="24"/>
        <color theme="8" tint="-0.499984740745262"/>
        <rFont val="Arial"/>
        <family val="2"/>
      </rPr>
      <t xml:space="preserve"> y; a </t>
    </r>
    <r>
      <rPr>
        <b/>
        <sz val="24"/>
        <color rgb="FFC00000"/>
        <rFont val="Arial"/>
        <family val="2"/>
      </rPr>
      <t>e]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>Hingry Myshely de Jesús Dávila Alvarez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 xml:space="preserve">] les fueron cancelados los honorarios correspondientes a los servicios prestados durante marzo y abril 2024. </t>
    </r>
    <r>
      <rPr>
        <b/>
        <sz val="24"/>
        <color rgb="FFFF0000"/>
        <rFont val="Arial"/>
        <family val="2"/>
      </rPr>
      <t>4.-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C00000"/>
        <rFont val="Arial"/>
        <family val="2"/>
      </rPr>
      <t>PESONAL DE BAJA: a]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>Diana Lucia Vela Flores de Biz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>] y</t>
    </r>
    <r>
      <rPr>
        <b/>
        <sz val="24"/>
        <color rgb="FFC00000"/>
        <rFont val="Arial"/>
        <family val="2"/>
      </rPr>
      <t xml:space="preserve"> b]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 xml:space="preserve">Kimberly Yohanna Luna de León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6" tint="-0.499984740745262"/>
        <rFont val="Arial"/>
        <family val="2"/>
      </rPr>
      <t>Renglón Subgrupo 18</t>
    </r>
    <r>
      <rPr>
        <sz val="24"/>
        <color theme="8" tint="-0.499984740745262"/>
        <rFont val="Arial"/>
        <family val="2"/>
      </rPr>
      <t xml:space="preserve">] dejaron de prestar sus servicios técnicos a esta Dirección General a partir del 01 de abril de 2024. </t>
    </r>
    <r>
      <rPr>
        <b/>
        <sz val="24"/>
        <color rgb="FFFF0000"/>
        <rFont val="Arial"/>
        <family val="2"/>
      </rPr>
      <t xml:space="preserve">5.- </t>
    </r>
    <r>
      <rPr>
        <b/>
        <sz val="24"/>
        <color rgb="FF00B050"/>
        <rFont val="Arial"/>
        <family val="2"/>
      </rPr>
      <t xml:space="preserve">PERSONAL DE ALTA: </t>
    </r>
    <r>
      <rPr>
        <b/>
        <sz val="24"/>
        <color rgb="FFC00000"/>
        <rFont val="Arial"/>
        <family val="2"/>
      </rPr>
      <t>a]</t>
    </r>
    <r>
      <rPr>
        <b/>
        <sz val="24"/>
        <color theme="8" tint="-0.499984740745262"/>
        <rFont val="Arial"/>
        <family val="2"/>
      </rPr>
      <t xml:space="preserve"> Leonel Galán Paniagua, </t>
    </r>
    <r>
      <rPr>
        <b/>
        <sz val="24"/>
        <color rgb="FFC00000"/>
        <rFont val="Arial"/>
        <family val="2"/>
      </rPr>
      <t xml:space="preserve">b] </t>
    </r>
    <r>
      <rPr>
        <b/>
        <sz val="24"/>
        <color theme="8" tint="-0.499984740745262"/>
        <rFont val="Arial"/>
        <family val="2"/>
      </rPr>
      <t xml:space="preserve">Milton Lenin Meléndez Urizar,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6" tint="-0.499984740745262"/>
        <rFont val="Arial"/>
        <family val="2"/>
      </rPr>
      <t>Subgrupo 18</t>
    </r>
    <r>
      <rPr>
        <sz val="24"/>
        <color theme="8" tint="-0.499984740745262"/>
        <rFont val="Arial"/>
        <family val="2"/>
      </rPr>
      <t xml:space="preserve">] iniciaron la prestación de servicios técnicos y/o profesionales en ésta Dirección General a partir del 17 y 22 de abril de 2024 respectivamente. </t>
    </r>
    <r>
      <rPr>
        <b/>
        <sz val="24"/>
        <color rgb="FFC00000"/>
        <rFont val="Arial"/>
        <family val="2"/>
      </rPr>
      <t xml:space="preserve">c] </t>
    </r>
    <r>
      <rPr>
        <b/>
        <sz val="24"/>
        <color theme="8" tint="-0.499984740745262"/>
        <rFont val="Arial"/>
        <family val="2"/>
      </rPr>
      <t>Alisson Pamela Carballo</t>
    </r>
    <r>
      <rPr>
        <sz val="24"/>
        <color theme="8" tint="-0.499984740745262"/>
        <rFont val="Arial"/>
        <family val="2"/>
      </rPr>
      <t xml:space="preserve"> fue trasladada del renglón presupuestario 031 a subgrupo 18 a partir del 17 de abril de 2024, prestando Servicios Técnicos en la Dirección General.  A dicho personal les serán cancelados en junio 2024, los honorarios correspondientes a los servicios prestados en  abril, mayo y junio 2024. </t>
    </r>
    <r>
      <rPr>
        <b/>
        <sz val="24"/>
        <color rgb="FFC00000"/>
        <rFont val="Arial"/>
        <family val="2"/>
      </rPr>
      <t>d]</t>
    </r>
    <r>
      <rPr>
        <b/>
        <sz val="24"/>
        <color theme="8" tint="-0.499984740745262"/>
        <rFont val="Arial"/>
        <family val="2"/>
      </rPr>
      <t xml:space="preserve"> Rony Andrés Zúñiga Chavac, </t>
    </r>
    <r>
      <rPr>
        <b/>
        <sz val="24"/>
        <color rgb="FFC00000"/>
        <rFont val="Arial"/>
        <family val="2"/>
      </rPr>
      <t>e]</t>
    </r>
    <r>
      <rPr>
        <b/>
        <sz val="24"/>
        <color theme="8" tint="-0.499984740745262"/>
        <rFont val="Arial"/>
        <family val="2"/>
      </rPr>
      <t xml:space="preserve"> Luis Fernando Vela Conde,</t>
    </r>
    <r>
      <rPr>
        <b/>
        <sz val="24"/>
        <color rgb="FFC00000"/>
        <rFont val="Arial"/>
        <family val="2"/>
      </rPr>
      <t xml:space="preserve"> f]</t>
    </r>
    <r>
      <rPr>
        <b/>
        <sz val="24"/>
        <color theme="8" tint="-0.499984740745262"/>
        <rFont val="Arial"/>
        <family val="2"/>
      </rPr>
      <t xml:space="preserve"> Heidi Fabiola Orozco Rosales y; </t>
    </r>
    <r>
      <rPr>
        <b/>
        <sz val="24"/>
        <color rgb="FFC00000"/>
        <rFont val="Arial"/>
        <family val="2"/>
      </rPr>
      <t>g]</t>
    </r>
    <r>
      <rPr>
        <b/>
        <sz val="24"/>
        <color theme="8" tint="-0.499984740745262"/>
        <rFont val="Arial"/>
        <family val="2"/>
      </rPr>
      <t xml:space="preserve"> Ingrid Carolina Argueta Ramírez de De León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 xml:space="preserve">] iniciaron la prestación de servicios técnicos en esta Dirección General a partir del 17 de abril 2024, y los honorarios correspondientes a los meses de abril, mayo y junio, serán cancelados en junio de 2024. </t>
    </r>
  </si>
  <si>
    <t>Servicios Profesionales en la Dirección General</t>
  </si>
  <si>
    <t>Servicios Profesionales en la Unidad de Comunicación Social</t>
  </si>
  <si>
    <t>Irvin Noé Saz Jolón</t>
  </si>
  <si>
    <t>TGQ</t>
  </si>
  <si>
    <t>TGSM</t>
  </si>
  <si>
    <t>TGFP</t>
  </si>
  <si>
    <t>TGTU</t>
  </si>
  <si>
    <t>TGW</t>
  </si>
  <si>
    <t xml:space="preserve">Aguinaldo </t>
  </si>
  <si>
    <t xml:space="preserve">Bono 14 </t>
  </si>
  <si>
    <t>Bono Vacacional</t>
  </si>
  <si>
    <t>Annabella Palma Prado de Andrade</t>
  </si>
  <si>
    <t>Servicios Profesionales  en la Unidad de Asesoría Jurídica</t>
  </si>
  <si>
    <t xml:space="preserve">Hugo Onerio Hernández Ramos </t>
  </si>
  <si>
    <t>Leonel Galán Paniagua</t>
  </si>
  <si>
    <t>Milton Lenin Meléndez Urizar</t>
  </si>
  <si>
    <t>Marta Eugenia Mendoza Camey</t>
  </si>
  <si>
    <t>Julio Roberto Fong Guerra</t>
  </si>
  <si>
    <t>Boris Adolfo de León Gutierrez</t>
  </si>
  <si>
    <t>Servicios Técnicos en el Departamento Administrativo</t>
  </si>
  <si>
    <t>Servicios Tecnicos en el Departamento Técnico</t>
  </si>
  <si>
    <t>Servicios Tecnicios en el Departamento de Producción</t>
  </si>
  <si>
    <t>Ingrid Carolina Argueta Ramírez De De León</t>
  </si>
  <si>
    <t>Alisson Pamela Carballo</t>
  </si>
  <si>
    <t>Stephanie Sofia Castillo Arreaga</t>
  </si>
  <si>
    <t>Dionicio Baldemar Barrondo Monzón</t>
  </si>
  <si>
    <t xml:space="preserve"> Jaime Carlos Montufar</t>
  </si>
  <si>
    <t>Samy Damian Quisquina Chioc</t>
  </si>
  <si>
    <t>Josue Alberto Batres Barrientos</t>
  </si>
  <si>
    <r>
      <t xml:space="preserve">Director: Lic. </t>
    </r>
    <r>
      <rPr>
        <b/>
        <sz val="31"/>
        <color theme="8" tint="-0.499984740745262"/>
        <rFont val="Aptos Narrow"/>
        <family val="2"/>
      </rPr>
      <t>Jorge Adolfo Molina Leonardo</t>
    </r>
  </si>
  <si>
    <r>
      <t>[</t>
    </r>
    <r>
      <rPr>
        <sz val="22"/>
        <color rgb="FF002060"/>
        <rFont val="Bahnschrift Light SemiCondensed"/>
        <family val="2"/>
      </rPr>
      <t>Artículo 10, numeral 4, ley de acceso a la Información Pública</t>
    </r>
    <r>
      <rPr>
        <b/>
        <sz val="22"/>
        <color rgb="FF002060"/>
        <rFont val="Bahnschrift Light SemiCondensed"/>
        <family val="2"/>
      </rPr>
      <t>]</t>
    </r>
  </si>
  <si>
    <t>Administración Lic. Jorge Adolfo Molina Leonardo | Elaborado por: Billy Noé Rodríguez García</t>
  </si>
  <si>
    <t>José Luis Arevalo Portillo</t>
  </si>
  <si>
    <t>Carlos Josué Monroy Díaz</t>
  </si>
  <si>
    <t>Wendy Renata Gálvez</t>
  </si>
  <si>
    <t>Octubre -  Año 2024</t>
  </si>
  <si>
    <t>Edgar René Girón Aguirre</t>
  </si>
  <si>
    <t xml:space="preserve"> Sergio Geovanni Rivas Fajardo</t>
  </si>
  <si>
    <t>Sara Gabriela Chavez Chinchilla</t>
  </si>
  <si>
    <r>
      <rPr>
        <b/>
        <sz val="22"/>
        <color rgb="FFC00000"/>
        <rFont val="Bahnschrift Light SemiCondensed"/>
        <family val="2"/>
      </rPr>
      <t>OBSERVACIONES: 1.</t>
    </r>
    <r>
      <rPr>
        <sz val="22"/>
        <color theme="1"/>
        <rFont val="Bahnschrift Light SemiCondensed"/>
        <family val="2"/>
      </rPr>
      <t>-</t>
    </r>
    <r>
      <rPr>
        <sz val="22"/>
        <color theme="8" tint="-0.499984740745262"/>
        <rFont val="Bahnschrift Light SemiCondensed"/>
        <family val="2"/>
      </rPr>
      <t xml:space="preserve"> A los contratistas en renglón presupuestario </t>
    </r>
    <r>
      <rPr>
        <b/>
        <sz val="22"/>
        <color theme="8" tint="-0.499984740745262"/>
        <rFont val="Bahnschrift Light SemiCondensed"/>
        <family val="2"/>
      </rPr>
      <t>subgrupo 18:</t>
    </r>
    <r>
      <rPr>
        <b/>
        <sz val="22"/>
        <color rgb="FFFF0000"/>
        <rFont val="Bahnschrift Light SemiCondensed"/>
        <family val="2"/>
      </rPr>
      <t xml:space="preserve"> a]</t>
    </r>
    <r>
      <rPr>
        <b/>
        <sz val="22"/>
        <color theme="8" tint="-0.499984740745262"/>
        <rFont val="Bahnschrift Light SemiCondensed"/>
        <family val="2"/>
      </rPr>
      <t xml:space="preserve"> BRENDA LORENA MUÑOZ CELADA DE AUCAR, </t>
    </r>
    <r>
      <rPr>
        <b/>
        <sz val="22"/>
        <color rgb="FFFF0000"/>
        <rFont val="Bahnschrift Light SemiCondensed"/>
        <family val="2"/>
      </rPr>
      <t>b]</t>
    </r>
    <r>
      <rPr>
        <b/>
        <sz val="22"/>
        <color theme="8" tint="-0.499984740745262"/>
        <rFont val="Bahnschrift Light SemiCondensed"/>
        <family val="2"/>
      </rPr>
      <t xml:space="preserve">  SILVIA LUCRECIA PÉREZ TELÓN DE COC, </t>
    </r>
    <r>
      <rPr>
        <b/>
        <sz val="22"/>
        <color rgb="FFFF0000"/>
        <rFont val="Bahnschrift Light SemiCondensed"/>
        <family val="2"/>
      </rPr>
      <t xml:space="preserve">c] </t>
    </r>
    <r>
      <rPr>
        <b/>
        <sz val="22"/>
        <color theme="8" tint="-0.499984740745262"/>
        <rFont val="Bahnschrift Light SemiCondensed"/>
        <family val="2"/>
      </rPr>
      <t xml:space="preserve">CLAUDIA JOHANNA MASSIS LÓPEZ DE COLINDRES, </t>
    </r>
    <r>
      <rPr>
        <b/>
        <sz val="22"/>
        <color rgb="FFFF0000"/>
        <rFont val="Bahnschrift Light SemiCondensed"/>
        <family val="2"/>
      </rPr>
      <t xml:space="preserve">d] </t>
    </r>
    <r>
      <rPr>
        <b/>
        <sz val="22"/>
        <color theme="8" tint="-0.499984740745262"/>
        <rFont val="Bahnschrift Light SemiCondensed"/>
        <family val="2"/>
      </rPr>
      <t xml:space="preserve">RENE ALBERTO GONZALEZ VALLE y </t>
    </r>
    <r>
      <rPr>
        <b/>
        <sz val="22"/>
        <color rgb="FFFF0000"/>
        <rFont val="Bahnschrift Light SemiCondensed"/>
        <family val="2"/>
      </rPr>
      <t xml:space="preserve">e] </t>
    </r>
    <r>
      <rPr>
        <b/>
        <sz val="22"/>
        <color theme="8" tint="-0.499984740745262"/>
        <rFont val="Bahnschrift Light SemiCondensed"/>
        <family val="2"/>
      </rPr>
      <t>WILLIAN DARÍO PADILLA DE LUCA</t>
    </r>
    <r>
      <rPr>
        <sz val="22"/>
        <color theme="8" tint="-0.499984740745262"/>
        <rFont val="Bahnschrift Light SemiCondensed"/>
        <family val="2"/>
      </rPr>
      <t>, les fueron cancelados los honorarios correspondientes a septiembre y octubre 2024</t>
    </r>
    <r>
      <rPr>
        <b/>
        <sz val="22"/>
        <color rgb="FFC00000"/>
        <rFont val="Bahnschrift Light SemiCondensed"/>
        <family val="2"/>
      </rPr>
      <t xml:space="preserve"> 2.- </t>
    </r>
    <r>
      <rPr>
        <sz val="22"/>
        <color theme="8" tint="-0.499984740745262"/>
        <rFont val="Bahnschrift Light SemiCondensed"/>
        <family val="2"/>
      </rPr>
      <t>A los contratistas en renglón presupuestario</t>
    </r>
    <r>
      <rPr>
        <b/>
        <sz val="22"/>
        <color theme="8" tint="-0.499984740745262"/>
        <rFont val="Bahnschrift Light SemiCondensed"/>
        <family val="2"/>
      </rPr>
      <t xml:space="preserve"> 029: </t>
    </r>
    <r>
      <rPr>
        <b/>
        <sz val="22"/>
        <color rgb="FFFF0000"/>
        <rFont val="Bahnschrift Light SemiCondensed"/>
        <family val="2"/>
      </rPr>
      <t>a]</t>
    </r>
    <r>
      <rPr>
        <b/>
        <sz val="22"/>
        <color theme="8" tint="-0.499984740745262"/>
        <rFont val="Bahnschrift Light SemiCondensed"/>
        <family val="2"/>
      </rPr>
      <t xml:space="preserve"> FREDY HERMÓGENES GARCÍA LÉMUS, </t>
    </r>
    <r>
      <rPr>
        <b/>
        <sz val="22"/>
        <color rgb="FFFF0000"/>
        <rFont val="Bahnschrift Light SemiCondensed"/>
        <family val="2"/>
      </rPr>
      <t xml:space="preserve">b] </t>
    </r>
    <r>
      <rPr>
        <b/>
        <sz val="22"/>
        <color theme="8" tint="-0.499984740745262"/>
        <rFont val="Bahnschrift Light SemiCondensed"/>
        <family val="2"/>
      </rPr>
      <t xml:space="preserve">AURA ALICIA CORDÓN GONZÁLEZ, </t>
    </r>
    <r>
      <rPr>
        <b/>
        <sz val="22"/>
        <color rgb="FFFF0000"/>
        <rFont val="Bahnschrift Light SemiCondensed"/>
        <family val="2"/>
      </rPr>
      <t>c]</t>
    </r>
    <r>
      <rPr>
        <b/>
        <sz val="22"/>
        <color theme="8" tint="-0.499984740745262"/>
        <rFont val="Bahnschrift Light SemiCondensed"/>
        <family val="2"/>
      </rPr>
      <t xml:space="preserve"> BILLY NOÉ RODRÍGUEZ GARCÍA, </t>
    </r>
    <r>
      <rPr>
        <b/>
        <sz val="22"/>
        <color rgb="FFFF0000"/>
        <rFont val="Bahnschrift Light SemiCondensed"/>
        <family val="2"/>
      </rPr>
      <t>d]</t>
    </r>
    <r>
      <rPr>
        <b/>
        <sz val="22"/>
        <color theme="8" tint="-0.499984740745262"/>
        <rFont val="Bahnschrift Light SemiCondensed"/>
        <family val="2"/>
      </rPr>
      <t xml:space="preserve"> OTTO FERNANDO SOBERANIS OLAVERRI, y </t>
    </r>
    <r>
      <rPr>
        <b/>
        <sz val="22"/>
        <color rgb="FFFF0000"/>
        <rFont val="Bahnschrift Light SemiCondensed"/>
        <family val="2"/>
      </rPr>
      <t>e]</t>
    </r>
    <r>
      <rPr>
        <b/>
        <sz val="22"/>
        <color theme="8" tint="-0.499984740745262"/>
        <rFont val="Bahnschrift Light SemiCondensed"/>
        <family val="2"/>
      </rPr>
      <t xml:space="preserve"> DINA ISABEL DELGADO MEJÍA DE BARRIOS, </t>
    </r>
    <r>
      <rPr>
        <sz val="22"/>
        <color theme="8" tint="-0.499984740745262"/>
        <rFont val="Bahnschrift Light SemiCondensed"/>
        <family val="2"/>
      </rPr>
      <t xml:space="preserve">les fueron cancelados los  honorarios correspondientes a septiembre y octubre de 2024. </t>
    </r>
    <r>
      <rPr>
        <b/>
        <sz val="22"/>
        <color rgb="FFC00000"/>
        <rFont val="Bahnschrift Light SemiCondensed"/>
        <family val="2"/>
      </rPr>
      <t xml:space="preserve">3.- </t>
    </r>
    <r>
      <rPr>
        <sz val="22"/>
        <color theme="8" tint="-0.499984740745262"/>
        <rFont val="Bahnschrift Light SemiCondensed"/>
        <family val="2"/>
      </rPr>
      <t>A los contratistas en</t>
    </r>
    <r>
      <rPr>
        <b/>
        <sz val="22"/>
        <color theme="8" tint="-0.499984740745262"/>
        <rFont val="Bahnschrift Light SemiCondensed"/>
        <family val="2"/>
      </rPr>
      <t xml:space="preserve"> subgrupo 18</t>
    </r>
    <r>
      <rPr>
        <b/>
        <sz val="22"/>
        <color rgb="FF00B050"/>
        <rFont val="Bahnschrift Light SemiCondensed"/>
        <family val="2"/>
      </rPr>
      <t xml:space="preserve"> </t>
    </r>
    <r>
      <rPr>
        <b/>
        <sz val="22"/>
        <color rgb="FFFF0000"/>
        <rFont val="Bahnschrift Light SemiCondensed"/>
        <family val="2"/>
      </rPr>
      <t xml:space="preserve">a] </t>
    </r>
    <r>
      <rPr>
        <b/>
        <sz val="22"/>
        <color theme="8" tint="-0.499984740745262"/>
        <rFont val="Bahnschrift Light SemiCondensed"/>
        <family val="2"/>
      </rPr>
      <t xml:space="preserve"> EDWIN ROBERTO ALVARADO DE LOS ANGELES  y </t>
    </r>
    <r>
      <rPr>
        <b/>
        <sz val="22"/>
        <color rgb="FFFF0000"/>
        <rFont val="Bahnschrift Light SemiCondensed"/>
        <family val="2"/>
      </rPr>
      <t>b]</t>
    </r>
    <r>
      <rPr>
        <b/>
        <sz val="22"/>
        <color theme="8" tint="-0.499984740745262"/>
        <rFont val="Bahnschrift Light SemiCondensed"/>
        <family val="2"/>
      </rPr>
      <t xml:space="preserve"> MARCO TULIO CHEVEZ REYES.</t>
    </r>
    <r>
      <rPr>
        <sz val="22"/>
        <color theme="8" tint="-0.499984740745262"/>
        <rFont val="Bahnschrift Light SemiCondensed"/>
        <family val="2"/>
      </rPr>
      <t xml:space="preserve"> quienes iniciaron la prestación de servicios técnicos ante esta DGRTN, a partir del 17 de septiembre 2024,sus  honorarios correspondientes a los días de servicios prestados durante septiembre y octubre, serán cancelados en noviembre 2024. .</t>
    </r>
    <r>
      <rPr>
        <b/>
        <sz val="22"/>
        <color rgb="FFC00000"/>
        <rFont val="Bahnschrift Light SemiCondensed"/>
        <family val="2"/>
      </rPr>
      <t xml:space="preserve"> 4.-</t>
    </r>
    <r>
      <rPr>
        <sz val="22"/>
        <color theme="8" tint="-0.499984740745262"/>
        <rFont val="Bahnschrift Light SemiCondensed"/>
        <family val="2"/>
      </rPr>
      <t xml:space="preserve"> Por motivos de cambio de contrato administrativo de prestación de servicios profesionales en el renglón presupuestario 029 [</t>
    </r>
    <r>
      <rPr>
        <b/>
        <sz val="22"/>
        <color theme="8" tint="-0.499984740745262"/>
        <rFont val="Bahnschrift Light SemiCondensed"/>
        <family val="2"/>
      </rPr>
      <t>del 03 de septiembre al 31 de diciembre 2024</t>
    </r>
    <r>
      <rPr>
        <sz val="22"/>
        <color theme="8" tint="-0.499984740745262"/>
        <rFont val="Bahnschrift Light SemiCondensed"/>
        <family val="2"/>
      </rPr>
      <t xml:space="preserve">], los honorarios de </t>
    </r>
    <r>
      <rPr>
        <b/>
        <sz val="22"/>
        <color theme="8" tint="-0.499984740745262"/>
        <rFont val="Bahnschrift Light SemiCondensed"/>
        <family val="2"/>
      </rPr>
      <t>Juan Carlos Garóz Garrido</t>
    </r>
    <r>
      <rPr>
        <sz val="22"/>
        <color theme="8" tint="-0.499984740745262"/>
        <rFont val="Bahnschrift Light SemiCondensed"/>
        <family val="2"/>
      </rPr>
      <t xml:space="preserve"> correspondientes a septiembre, octubre y noviembre, serán cancelados en noviembre 2024.- </t>
    </r>
    <r>
      <rPr>
        <b/>
        <sz val="22"/>
        <color rgb="FF00B050"/>
        <rFont val="Bahnschrift Light SemiCondensed"/>
        <family val="2"/>
      </rPr>
      <t>PERSONAL DE ALTA 031</t>
    </r>
    <r>
      <rPr>
        <sz val="22"/>
        <color theme="8" tint="-0.499984740745262"/>
        <rFont val="Bahnschrift Light SemiCondensed"/>
        <family val="2"/>
      </rPr>
      <t xml:space="preserve">: </t>
    </r>
    <r>
      <rPr>
        <b/>
        <sz val="22"/>
        <color theme="8" tint="-0.499984740745262"/>
        <rFont val="Bahnschrift Light SemiCondensed"/>
        <family val="2"/>
      </rPr>
      <t>Sara Gabriela Chavez Chinchilla</t>
    </r>
    <r>
      <rPr>
        <sz val="22"/>
        <color theme="8" tint="-0.499984740745262"/>
        <rFont val="Bahnschrift Light SemiCondensed"/>
        <family val="2"/>
      </rPr>
      <t xml:space="preserve"> inició a laborar en el Departamento de Producción [Marimbista] a partir del 01 de octubre de 2024 y el salario correspondiente a octubre, será cancelado en noviembre de 2024. </t>
    </r>
    <r>
      <rPr>
        <b/>
        <sz val="22"/>
        <color rgb="FF00B050"/>
        <rFont val="Bahnschrift Light SemiCondensed"/>
        <family val="2"/>
      </rPr>
      <t>PERSONAL DE ALTA SUSBRUPO 18</t>
    </r>
    <r>
      <rPr>
        <sz val="22"/>
        <color theme="8" tint="-0.499984740745262"/>
        <rFont val="Bahnschrift Light SemiCondensed"/>
        <family val="2"/>
      </rPr>
      <t xml:space="preserve">: Los contratistas, </t>
    </r>
    <r>
      <rPr>
        <b/>
        <sz val="22"/>
        <color rgb="FFFF0000"/>
        <rFont val="Bahnschrift Light SemiCondensed"/>
        <family val="2"/>
      </rPr>
      <t xml:space="preserve">a] </t>
    </r>
    <r>
      <rPr>
        <b/>
        <sz val="22"/>
        <color theme="8" tint="-0.499984740745262"/>
        <rFont val="Bahnschrift Light SemiCondensed"/>
        <family val="2"/>
      </rPr>
      <t xml:space="preserve">EDGAR RENÉ GIRÓN AGUIRRE y </t>
    </r>
    <r>
      <rPr>
        <b/>
        <sz val="22"/>
        <color rgb="FFFF0000"/>
        <rFont val="Bahnschrift Light SemiCondensed"/>
        <family val="2"/>
      </rPr>
      <t>b]</t>
    </r>
    <r>
      <rPr>
        <b/>
        <sz val="22"/>
        <color theme="8" tint="-0.499984740745262"/>
        <rFont val="Bahnschrift Light SemiCondensed"/>
        <family val="2"/>
      </rPr>
      <t xml:space="preserve"> SERGIO GEOVANNI RIVAS FAJARDO, </t>
    </r>
    <r>
      <rPr>
        <sz val="22"/>
        <color theme="8" tint="-0.499984740745262"/>
        <rFont val="Bahnschrift Light SemiCondensed"/>
        <family val="2"/>
      </rPr>
      <t xml:space="preserve">iniciaron la prestación de sus servicios profesionales el 16 y 17 de octubre respectivamente y sus honorarios correspondientes a octubre, serán cancelados en noviembre de 2024.  </t>
    </r>
    <r>
      <rPr>
        <b/>
        <sz val="22"/>
        <color rgb="FFC00000"/>
        <rFont val="Bahnschrift Light SemiCondensed"/>
        <family val="2"/>
      </rPr>
      <t>PERSONAL DE BAJA 029</t>
    </r>
    <r>
      <rPr>
        <sz val="22"/>
        <color theme="8" tint="-0.499984740745262"/>
        <rFont val="Bahnschrift Light SemiCondensed"/>
        <family val="2"/>
      </rPr>
      <t xml:space="preserve">: El contratista </t>
    </r>
    <r>
      <rPr>
        <b/>
        <sz val="22"/>
        <color theme="8" tint="-0.499984740745262"/>
        <rFont val="Bahnschrift Light SemiCondensed"/>
        <family val="2"/>
      </rPr>
      <t>Héctor Roberto Lau Arévalo</t>
    </r>
    <r>
      <rPr>
        <sz val="22"/>
        <color theme="8" tint="-0.499984740745262"/>
        <rFont val="Bahnschrift Light SemiCondensed"/>
        <family val="2"/>
      </rPr>
      <t xml:space="preserve"> dejó de prestar sus servicios profesionales en esta Dirección General a partir del 01 de octubre de 2024.-</t>
    </r>
  </si>
  <si>
    <t>Víatocos | Reconocimiento de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</si>
</sst>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badi"/>
      <family val="2"/>
    </font>
    <font>
      <sz val="11"/>
      <color theme="1"/>
      <name val="Abadi"/>
      <family val="2"/>
    </font>
    <font>
      <sz val="14"/>
      <color theme="8" tint="-0.499984740745262"/>
      <name val="Abadi"/>
      <family val="2"/>
    </font>
    <font>
      <b/>
      <sz val="14"/>
      <color theme="8" tint="-0.499984740745262"/>
      <name val="Abadi"/>
      <family val="2"/>
    </font>
    <font>
      <sz val="14"/>
      <color theme="8" tint="-0.499984740745262"/>
      <name val="Aptos Narrow"/>
      <family val="2"/>
    </font>
    <font>
      <b/>
      <sz val="14"/>
      <color theme="8" tint="-0.499984740745262"/>
      <name val="Aptos Narrow"/>
      <family val="2"/>
    </font>
    <font>
      <sz val="11"/>
      <color theme="8" tint="-0.499984740745262"/>
      <name val="Aptos Narrow"/>
      <family val="2"/>
    </font>
    <font>
      <b/>
      <sz val="12"/>
      <color theme="8" tint="-0.499984740745262"/>
      <name val="Aptos Narrow"/>
      <family val="2"/>
    </font>
    <font>
      <sz val="8"/>
      <color theme="8" tint="-0.499984740745262"/>
      <name val="Aptos Narrow"/>
      <family val="2"/>
    </font>
    <font>
      <b/>
      <sz val="35"/>
      <color theme="8" tint="-0.499984740745262"/>
      <name val="Aptos Narrow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8" tint="-0.499984740745262"/>
      <name val="Aptos Narrow"/>
      <family val="2"/>
    </font>
    <font>
      <b/>
      <sz val="35"/>
      <color theme="0"/>
      <name val="Aptos Narrow"/>
      <family val="2"/>
    </font>
    <font>
      <b/>
      <sz val="35"/>
      <color theme="0" tint="-0.249977111117893"/>
      <name val="Aptos Narrow"/>
      <family val="2"/>
    </font>
    <font>
      <b/>
      <sz val="35"/>
      <color theme="5" tint="-0.499984740745262"/>
      <name val="Aptos Narrow"/>
      <family val="2"/>
    </font>
    <font>
      <b/>
      <sz val="14"/>
      <color theme="5" tint="-0.499984740745262"/>
      <name val="Aptos Narrow"/>
      <family val="2"/>
    </font>
    <font>
      <b/>
      <sz val="14"/>
      <color theme="9" tint="-0.499984740745262"/>
      <name val="Aptos Narrow"/>
      <family val="2"/>
    </font>
    <font>
      <b/>
      <sz val="35"/>
      <color theme="7" tint="-0.499984740745262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4"/>
      <color rgb="FF4D2307"/>
      <name val="Aptos Narrow"/>
      <family val="2"/>
    </font>
    <font>
      <sz val="17"/>
      <color theme="8" tint="-0.499984740745262"/>
      <name val="Aptos Narrow"/>
      <family val="2"/>
    </font>
    <font>
      <sz val="17"/>
      <color theme="1"/>
      <name val="Calibri"/>
      <family val="2"/>
      <scheme val="minor"/>
    </font>
    <font>
      <sz val="17"/>
      <color rgb="FF002060"/>
      <name val="Aptos Narrow"/>
      <family val="2"/>
    </font>
    <font>
      <sz val="17"/>
      <color theme="5" tint="-0.499984740745262"/>
      <name val="Aptos Narrow"/>
      <family val="2"/>
    </font>
    <font>
      <sz val="17"/>
      <color rgb="FF334F21"/>
      <name val="Aptos Narrow"/>
      <family val="2"/>
    </font>
    <font>
      <sz val="17"/>
      <color theme="9" tint="-0.499984740745262"/>
      <name val="Aptos Narrow"/>
      <family val="2"/>
    </font>
    <font>
      <sz val="17"/>
      <color rgb="FF4D2307"/>
      <name val="Aptos Narrow"/>
      <family val="2"/>
    </font>
    <font>
      <b/>
      <sz val="25"/>
      <color rgb="FF0070C0"/>
      <name val="Aptos Display"/>
      <family val="2"/>
    </font>
    <font>
      <b/>
      <sz val="25"/>
      <color theme="1"/>
      <name val="Agency FB"/>
      <family val="2"/>
    </font>
    <font>
      <b/>
      <sz val="25"/>
      <color theme="8" tint="-0.499984740745262"/>
      <name val="Aptos Narrow"/>
      <family val="2"/>
    </font>
    <font>
      <sz val="25"/>
      <color theme="8" tint="-0.499984740745262"/>
      <name val="Agency FB"/>
      <family val="2"/>
    </font>
    <font>
      <sz val="25"/>
      <color theme="8" tint="-0.499984740745262"/>
      <name val="Aptos Narrow"/>
      <family val="2"/>
    </font>
    <font>
      <b/>
      <sz val="22"/>
      <color rgb="FF002060"/>
      <name val="Aptos Narrow"/>
      <family val="2"/>
    </font>
    <font>
      <b/>
      <sz val="22"/>
      <color theme="7" tint="-0.499984740745262"/>
      <name val="Aptos Narrow"/>
      <family val="2"/>
    </font>
    <font>
      <sz val="9"/>
      <color theme="8" tint="-0.499984740745262"/>
      <name val="Aptos Narrow"/>
      <family val="2"/>
    </font>
    <font>
      <sz val="10"/>
      <color theme="8" tint="-0.499984740745262"/>
      <name val="Aptos Narrow"/>
      <family val="2"/>
    </font>
    <font>
      <b/>
      <sz val="28"/>
      <color rgb="FFC00000"/>
      <name val="Aptos Narrow"/>
      <family val="2"/>
    </font>
    <font>
      <sz val="18"/>
      <color theme="4" tint="-0.499984740745262"/>
      <name val="Aptos Narrow"/>
      <family val="2"/>
    </font>
    <font>
      <sz val="18"/>
      <color rgb="FF002060"/>
      <name val="Aptos Narrow"/>
      <family val="2"/>
    </font>
    <font>
      <sz val="18"/>
      <color theme="5" tint="-0.499984740745262"/>
      <name val="Aptos Narrow"/>
      <family val="2"/>
    </font>
    <font>
      <sz val="18"/>
      <color rgb="FF334F21"/>
      <name val="Aptos Narrow"/>
      <family val="2"/>
    </font>
    <font>
      <sz val="16"/>
      <color rgb="FF334F21"/>
      <name val="Aptos Narrow"/>
      <family val="2"/>
    </font>
    <font>
      <sz val="18"/>
      <color rgb="FF4D2307"/>
      <name val="Aptos Narrow"/>
      <family val="2"/>
    </font>
    <font>
      <b/>
      <sz val="15"/>
      <color theme="8" tint="-0.499984740745262"/>
      <name val="Aptos Narrow"/>
      <family val="2"/>
    </font>
    <font>
      <b/>
      <sz val="15"/>
      <color theme="5" tint="-0.499984740745262"/>
      <name val="Aptos Narrow"/>
      <family val="2"/>
    </font>
    <font>
      <b/>
      <sz val="15"/>
      <color theme="9" tint="-0.499984740745262"/>
      <name val="Aptos Narrow"/>
      <family val="2"/>
    </font>
    <font>
      <b/>
      <sz val="15"/>
      <color rgb="FF4D2307"/>
      <name val="Aptos Narrow"/>
      <family val="2"/>
    </font>
    <font>
      <i/>
      <sz val="17"/>
      <color theme="0" tint="-0.34998626667073579"/>
      <name val="Aptos Display"/>
      <family val="2"/>
    </font>
    <font>
      <sz val="18"/>
      <color theme="8" tint="-0.499984740745262"/>
      <name val="Aptos Narrow"/>
      <family val="2"/>
    </font>
    <font>
      <b/>
      <sz val="17"/>
      <color theme="1"/>
      <name val="Calibri"/>
      <family val="2"/>
      <scheme val="minor"/>
    </font>
    <font>
      <b/>
      <sz val="15"/>
      <color theme="0" tint="-0.34998626667073579"/>
      <name val="Aptos Narrow"/>
      <family val="2"/>
    </font>
    <font>
      <b/>
      <sz val="14"/>
      <color theme="0" tint="-0.34998626667073579"/>
      <name val="Aptos Narrow"/>
      <family val="2"/>
    </font>
    <font>
      <b/>
      <sz val="29"/>
      <color rgb="FF0070C0"/>
      <name val="Aptos Display"/>
      <family val="2"/>
    </font>
    <font>
      <b/>
      <sz val="31"/>
      <color theme="8" tint="-0.499984740745262"/>
      <name val="Aptos Narrow"/>
      <family val="2"/>
    </font>
    <font>
      <sz val="31"/>
      <color theme="8" tint="-0.499984740745262"/>
      <name val="Aptos Narrow"/>
      <family val="2"/>
    </font>
    <font>
      <b/>
      <sz val="31"/>
      <color rgb="FFC00000"/>
      <name val="Aptos Narrow"/>
      <family val="2"/>
    </font>
    <font>
      <sz val="24"/>
      <color theme="8" tint="-0.499984740745262"/>
      <name val="Arial"/>
      <family val="2"/>
    </font>
    <font>
      <b/>
      <sz val="24"/>
      <color rgb="FFC00000"/>
      <name val="Arial"/>
      <family val="2"/>
    </font>
    <font>
      <b/>
      <sz val="24"/>
      <color rgb="FFFF0000"/>
      <name val="Arial"/>
      <family val="2"/>
    </font>
    <font>
      <b/>
      <sz val="24"/>
      <color theme="8" tint="-0.499984740745262"/>
      <name val="Arial"/>
      <family val="2"/>
    </font>
    <font>
      <b/>
      <sz val="24"/>
      <color theme="2" tint="-0.499984740745262"/>
      <name val="Arial"/>
      <family val="2"/>
    </font>
    <font>
      <b/>
      <sz val="24"/>
      <color theme="6" tint="-0.499984740745262"/>
      <name val="Arial"/>
      <family val="2"/>
    </font>
    <font>
      <b/>
      <sz val="24"/>
      <color rgb="FF00B050"/>
      <name val="Arial"/>
      <family val="2"/>
    </font>
    <font>
      <b/>
      <sz val="11"/>
      <color theme="1"/>
      <name val="Calibri"/>
      <family val="2"/>
      <scheme val="minor"/>
    </font>
    <font>
      <b/>
      <sz val="17"/>
      <color theme="8" tint="-0.499984740745262"/>
      <name val="Aptos Narrow"/>
      <family val="2"/>
    </font>
    <font>
      <b/>
      <sz val="17"/>
      <color rgb="FFFF0000"/>
      <name val="Aptos Narrow"/>
      <family val="2"/>
    </font>
    <font>
      <b/>
      <sz val="15"/>
      <color theme="0" tint="-0.499984740745262"/>
      <name val="Aptos Narrow"/>
      <family val="2"/>
    </font>
    <font>
      <b/>
      <sz val="50"/>
      <color theme="0"/>
      <name val="Bahnschrift Condensed"/>
      <family val="2"/>
    </font>
    <font>
      <b/>
      <sz val="40"/>
      <color theme="8" tint="0.79998168889431442"/>
      <name val="Bahnschrift Condensed"/>
      <family val="2"/>
    </font>
    <font>
      <b/>
      <sz val="48"/>
      <color theme="8" tint="0.79998168889431442"/>
      <name val="Bahnschrift Condensed"/>
      <family val="2"/>
    </font>
    <font>
      <b/>
      <sz val="48"/>
      <color theme="6" tint="0.79998168889431442"/>
      <name val="Bahnschrift Condensed"/>
      <family val="2"/>
    </font>
    <font>
      <b/>
      <sz val="48"/>
      <color theme="7" tint="0.59999389629810485"/>
      <name val="Bahnschrift Condensed"/>
      <family val="2"/>
    </font>
    <font>
      <b/>
      <sz val="15"/>
      <color theme="2" tint="-0.499984740745262"/>
      <name val="Aptos Narrow"/>
      <family val="2"/>
    </font>
    <font>
      <b/>
      <sz val="15"/>
      <color rgb="FF7A5A00"/>
      <name val="Aptos Narrow"/>
      <family val="2"/>
    </font>
    <font>
      <sz val="13"/>
      <color theme="8" tint="-0.499984740745262"/>
      <name val="Aptos Narrow"/>
      <family val="2"/>
    </font>
    <font>
      <sz val="11"/>
      <color theme="1"/>
      <name val="Bahnschrift SemiBold Condensed"/>
      <family val="2"/>
    </font>
    <font>
      <sz val="17"/>
      <color theme="1"/>
      <name val="Bahnschrift SemiBold Condensed"/>
      <family val="2"/>
    </font>
    <font>
      <b/>
      <sz val="17"/>
      <color rgb="FFC00000"/>
      <name val="Bahnschrift SemiBold Condensed"/>
      <family val="2"/>
    </font>
    <font>
      <b/>
      <sz val="11"/>
      <color theme="1"/>
      <name val="Bahnschrift SemiBold Condensed"/>
      <family val="2"/>
    </font>
    <font>
      <sz val="17"/>
      <color rgb="FFC00000"/>
      <name val="Bahnschrift SemiBold Condensed"/>
      <family val="2"/>
    </font>
    <font>
      <b/>
      <sz val="19"/>
      <color rgb="FFC00000"/>
      <name val="Bahnschrift Condensed"/>
      <family val="2"/>
    </font>
    <font>
      <b/>
      <sz val="19"/>
      <color rgb="FFC00000"/>
      <name val="Bahnschrift Light Condensed"/>
      <family val="2"/>
    </font>
    <font>
      <b/>
      <sz val="19"/>
      <color rgb="FFC00000"/>
      <name val="Bahnschrift"/>
      <family val="2"/>
    </font>
    <font>
      <b/>
      <sz val="28"/>
      <color rgb="FFC00000"/>
      <name val="Bahnschrift Light SemiCondensed"/>
      <family val="2"/>
    </font>
    <font>
      <b/>
      <sz val="22"/>
      <color rgb="FF002060"/>
      <name val="Bahnschrift Light SemiCondensed"/>
      <family val="2"/>
    </font>
    <font>
      <sz val="22"/>
      <color rgb="FF002060"/>
      <name val="Bahnschrift Light SemiCondensed"/>
      <family val="2"/>
    </font>
    <font>
      <sz val="18"/>
      <color theme="4" tint="-0.499984740745262"/>
      <name val="Bahnschrift SemiBold SemiConden"/>
      <family val="2"/>
    </font>
    <font>
      <sz val="16"/>
      <color theme="4" tint="-0.499984740745262"/>
      <name val="Bahnschrift SemiBold SemiConden"/>
      <family val="2"/>
    </font>
    <font>
      <sz val="17"/>
      <color theme="4" tint="-0.499984740745262"/>
      <name val="Bahnschrift SemiBold SemiConden"/>
      <family val="2"/>
    </font>
    <font>
      <sz val="18"/>
      <color theme="3" tint="-0.249977111117893"/>
      <name val="Bahnschrift SemiBold SemiConden"/>
      <family val="2"/>
    </font>
    <font>
      <sz val="16"/>
      <color theme="3" tint="-0.249977111117893"/>
      <name val="Bahnschrift SemiBold SemiConden"/>
      <family val="2"/>
    </font>
    <font>
      <sz val="17"/>
      <color theme="3" tint="-0.249977111117893"/>
      <name val="Bahnschrift SemiBold SemiConden"/>
      <family val="2"/>
    </font>
    <font>
      <sz val="19"/>
      <color theme="4" tint="-0.499984740745262"/>
      <name val="Bahnschrift SemiBold SemiConden"/>
      <family val="2"/>
    </font>
    <font>
      <sz val="19"/>
      <color theme="3" tint="-0.249977111117893"/>
      <name val="Bahnschrift SemiBold SemiConden"/>
      <family val="2"/>
    </font>
    <font>
      <sz val="17"/>
      <color theme="8" tint="-0.499984740745262"/>
      <name val="Bahnschrift SemiBold SemiConden"/>
      <family val="2"/>
    </font>
    <font>
      <sz val="18"/>
      <color theme="8" tint="-0.499984740745262"/>
      <name val="Bahnschrift SemiBold SemiConden"/>
      <family val="2"/>
    </font>
    <font>
      <sz val="18"/>
      <color rgb="FF002060"/>
      <name val="Bahnschrift SemiBold SemiConden"/>
      <family val="2"/>
    </font>
    <font>
      <sz val="17"/>
      <color rgb="FF002060"/>
      <name val="Bahnschrift SemiBold SemiConden"/>
      <family val="2"/>
    </font>
    <font>
      <sz val="15"/>
      <color theme="4" tint="-0.499984740745262"/>
      <name val="Bahnschrift SemiBold SemiConden"/>
      <family val="2"/>
    </font>
    <font>
      <sz val="14"/>
      <color theme="8" tint="-0.499984740745262"/>
      <name val="Bahnschrift SemiBold SemiConden"/>
      <family val="2"/>
    </font>
    <font>
      <sz val="17"/>
      <color rgb="FF7A5A00"/>
      <name val="Bahnschrift SemiBold SemiConden"/>
      <family val="2"/>
    </font>
    <font>
      <sz val="15"/>
      <color rgb="FF7A5A00"/>
      <name val="Bahnschrift SemiBold SemiConden"/>
      <family val="2"/>
    </font>
    <font>
      <sz val="19"/>
      <color rgb="FF7A5A00"/>
      <name val="Bahnschrift SemiBold SemiConden"/>
      <family val="2"/>
    </font>
    <font>
      <sz val="18"/>
      <color theme="8" tint="-0.249977111117893"/>
      <name val="Bahnschrift SemiBold Condensed"/>
      <family val="2"/>
    </font>
    <font>
      <sz val="11"/>
      <color rgb="FF7030A0"/>
      <name val="Bahnschrift SemiBold Condensed"/>
      <family val="2"/>
    </font>
    <font>
      <sz val="17"/>
      <color rgb="FF7030A0"/>
      <name val="Bahnschrift SemiBold Condensed"/>
      <family val="2"/>
    </font>
    <font>
      <sz val="22"/>
      <color theme="1"/>
      <name val="Bahnschrift Light SemiCondensed"/>
      <family val="2"/>
    </font>
    <font>
      <b/>
      <sz val="22"/>
      <color rgb="FFC00000"/>
      <name val="Bahnschrift Light SemiCondensed"/>
      <family val="2"/>
    </font>
    <font>
      <sz val="22"/>
      <color theme="8" tint="-0.499984740745262"/>
      <name val="Bahnschrift Light SemiCondensed"/>
      <family val="2"/>
    </font>
    <font>
      <b/>
      <sz val="22"/>
      <color theme="8" tint="-0.499984740745262"/>
      <name val="Bahnschrift Light SemiCondensed"/>
      <family val="2"/>
    </font>
    <font>
      <b/>
      <sz val="22"/>
      <color rgb="FFFF0000"/>
      <name val="Bahnschrift Light SemiCondensed"/>
      <family val="2"/>
    </font>
    <font>
      <b/>
      <sz val="22"/>
      <color rgb="FF00B050"/>
      <name val="Bahnschrift Light SemiCondensed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D1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D6D7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26">
    <border>
      <left/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/>
      <top/>
      <bottom/>
      <diagonal/>
    </border>
    <border>
      <left/>
      <right style="hair">
        <color theme="8" tint="-0.249977111117893"/>
      </right>
      <top/>
      <bottom/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/>
      <right/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rgb="FF0070C0"/>
      </left>
      <right/>
      <top style="hair">
        <color rgb="FF0070C0"/>
      </top>
      <bottom/>
      <diagonal/>
    </border>
    <border>
      <left/>
      <right/>
      <top style="hair">
        <color rgb="FF0070C0"/>
      </top>
      <bottom/>
      <diagonal/>
    </border>
    <border>
      <left/>
      <right style="hair">
        <color rgb="FF0070C0"/>
      </right>
      <top style="hair">
        <color rgb="FF0070C0"/>
      </top>
      <bottom/>
      <diagonal/>
    </border>
    <border>
      <left style="hair">
        <color rgb="FF0070C0"/>
      </left>
      <right/>
      <top/>
      <bottom/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</cellStyleXfs>
  <cellXfs count="24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44" fontId="22" fillId="0" borderId="0" xfId="0" applyNumberFormat="1" applyFont="1"/>
    <xf numFmtId="0" fontId="18" fillId="10" borderId="3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164" fontId="24" fillId="0" borderId="3" xfId="3" applyFont="1" applyFill="1" applyBorder="1" applyAlignment="1">
      <alignment vertical="center"/>
    </xf>
    <xf numFmtId="164" fontId="24" fillId="2" borderId="3" xfId="3" applyFont="1" applyFill="1" applyBorder="1" applyAlignment="1">
      <alignment horizontal="center" vertical="center"/>
    </xf>
    <xf numFmtId="164" fontId="24" fillId="2" borderId="3" xfId="3" applyFont="1" applyFill="1" applyBorder="1" applyAlignment="1">
      <alignment vertical="center"/>
    </xf>
    <xf numFmtId="0" fontId="25" fillId="0" borderId="0" xfId="0" applyFont="1"/>
    <xf numFmtId="164" fontId="24" fillId="4" borderId="3" xfId="3" applyFont="1" applyFill="1" applyBorder="1" applyAlignment="1">
      <alignment vertical="center"/>
    </xf>
    <xf numFmtId="164" fontId="24" fillId="4" borderId="3" xfId="3" applyFont="1" applyFill="1" applyBorder="1" applyAlignment="1">
      <alignment horizontal="center" vertical="center"/>
    </xf>
    <xf numFmtId="164" fontId="26" fillId="6" borderId="3" xfId="3" applyFont="1" applyFill="1" applyBorder="1" applyAlignment="1">
      <alignment vertical="center"/>
    </xf>
    <xf numFmtId="164" fontId="26" fillId="6" borderId="3" xfId="3" applyFont="1" applyFill="1" applyBorder="1" applyAlignment="1">
      <alignment horizontal="center" vertical="center"/>
    </xf>
    <xf numFmtId="164" fontId="24" fillId="8" borderId="3" xfId="3" applyFont="1" applyFill="1" applyBorder="1" applyAlignment="1">
      <alignment vertical="center"/>
    </xf>
    <xf numFmtId="164" fontId="27" fillId="2" borderId="3" xfId="3" applyFont="1" applyFill="1" applyBorder="1" applyAlignment="1">
      <alignment vertical="center"/>
    </xf>
    <xf numFmtId="164" fontId="27" fillId="2" borderId="3" xfId="3" applyFont="1" applyFill="1" applyBorder="1" applyAlignment="1">
      <alignment horizontal="center" vertical="center"/>
    </xf>
    <xf numFmtId="164" fontId="27" fillId="0" borderId="3" xfId="3" applyFont="1" applyFill="1" applyBorder="1" applyAlignment="1">
      <alignment vertical="center"/>
    </xf>
    <xf numFmtId="164" fontId="27" fillId="10" borderId="3" xfId="3" applyFont="1" applyFill="1" applyBorder="1" applyAlignment="1">
      <alignment vertical="center"/>
    </xf>
    <xf numFmtId="164" fontId="27" fillId="10" borderId="3" xfId="3" applyFont="1" applyFill="1" applyBorder="1" applyAlignment="1">
      <alignment horizontal="center" vertical="center"/>
    </xf>
    <xf numFmtId="164" fontId="29" fillId="12" borderId="3" xfId="3" applyFont="1" applyFill="1" applyBorder="1" applyAlignment="1">
      <alignment horizontal="right" vertical="center"/>
    </xf>
    <xf numFmtId="164" fontId="28" fillId="12" borderId="3" xfId="3" applyFont="1" applyFill="1" applyBorder="1" applyAlignment="1">
      <alignment horizontal="center" vertical="center"/>
    </xf>
    <xf numFmtId="164" fontId="28" fillId="12" borderId="3" xfId="3" applyFont="1" applyFill="1" applyBorder="1" applyAlignment="1">
      <alignment vertical="center"/>
    </xf>
    <xf numFmtId="164" fontId="29" fillId="2" borderId="3" xfId="3" applyFont="1" applyFill="1" applyBorder="1" applyAlignment="1">
      <alignment horizontal="right" vertical="center"/>
    </xf>
    <xf numFmtId="164" fontId="28" fillId="2" borderId="3" xfId="3" applyFont="1" applyFill="1" applyBorder="1" applyAlignment="1">
      <alignment horizontal="center" vertical="center"/>
    </xf>
    <xf numFmtId="164" fontId="28" fillId="0" borderId="3" xfId="3" applyFont="1" applyFill="1" applyBorder="1" applyAlignment="1">
      <alignment vertical="center"/>
    </xf>
    <xf numFmtId="44" fontId="27" fillId="2" borderId="3" xfId="1" applyFont="1" applyFill="1" applyBorder="1" applyAlignment="1">
      <alignment horizontal="center" vertical="center"/>
    </xf>
    <xf numFmtId="164" fontId="30" fillId="2" borderId="3" xfId="3" applyFont="1" applyFill="1" applyBorder="1" applyAlignment="1">
      <alignment horizontal="center" vertical="center"/>
    </xf>
    <xf numFmtId="164" fontId="30" fillId="2" borderId="3" xfId="3" applyFont="1" applyFill="1" applyBorder="1" applyAlignment="1">
      <alignment vertical="center"/>
    </xf>
    <xf numFmtId="164" fontId="27" fillId="3" borderId="3" xfId="3" applyFont="1" applyFill="1" applyBorder="1" applyAlignment="1">
      <alignment horizontal="center" vertical="center"/>
    </xf>
    <xf numFmtId="164" fontId="30" fillId="3" borderId="3" xfId="3" applyFont="1" applyFill="1" applyBorder="1" applyAlignment="1">
      <alignment horizontal="center" vertical="center"/>
    </xf>
    <xf numFmtId="164" fontId="30" fillId="3" borderId="3" xfId="3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4" fillId="2" borderId="0" xfId="0" applyFont="1" applyFill="1"/>
    <xf numFmtId="0" fontId="35" fillId="2" borderId="0" xfId="0" applyFont="1" applyFill="1"/>
    <xf numFmtId="0" fontId="33" fillId="2" borderId="0" xfId="0" applyFont="1" applyFill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1" fillId="0" borderId="3" xfId="2" applyFont="1" applyBorder="1" applyAlignment="1">
      <alignment vertical="center" wrapText="1"/>
    </xf>
    <xf numFmtId="0" fontId="41" fillId="4" borderId="3" xfId="2" applyFont="1" applyFill="1" applyBorder="1" applyAlignment="1">
      <alignment vertical="center" wrapText="1"/>
    </xf>
    <xf numFmtId="0" fontId="41" fillId="4" borderId="3" xfId="0" applyFont="1" applyFill="1" applyBorder="1" applyAlignment="1">
      <alignment vertical="center" wrapText="1"/>
    </xf>
    <xf numFmtId="0" fontId="42" fillId="6" borderId="3" xfId="2" applyFont="1" applyFill="1" applyBorder="1" applyAlignment="1">
      <alignment vertical="center" wrapText="1"/>
    </xf>
    <xf numFmtId="0" fontId="42" fillId="6" borderId="3" xfId="0" applyFont="1" applyFill="1" applyBorder="1" applyAlignment="1">
      <alignment vertical="center"/>
    </xf>
    <xf numFmtId="0" fontId="43" fillId="2" borderId="3" xfId="2" applyFont="1" applyFill="1" applyBorder="1" applyAlignment="1">
      <alignment vertical="center" wrapText="1"/>
    </xf>
    <xf numFmtId="0" fontId="43" fillId="2" borderId="3" xfId="0" applyFont="1" applyFill="1" applyBorder="1" applyAlignment="1">
      <alignment vertical="center" wrapText="1"/>
    </xf>
    <xf numFmtId="0" fontId="43" fillId="10" borderId="3" xfId="0" applyFont="1" applyFill="1" applyBorder="1" applyAlignment="1">
      <alignment vertical="center" wrapText="1"/>
    </xf>
    <xf numFmtId="0" fontId="44" fillId="12" borderId="2" xfId="0" applyFont="1" applyFill="1" applyBorder="1" applyAlignment="1">
      <alignment vertical="center" wrapText="1"/>
    </xf>
    <xf numFmtId="0" fontId="44" fillId="2" borderId="3" xfId="0" applyFont="1" applyFill="1" applyBorder="1" applyAlignment="1">
      <alignment vertical="center" wrapText="1"/>
    </xf>
    <xf numFmtId="0" fontId="45" fillId="12" borderId="2" xfId="0" applyFont="1" applyFill="1" applyBorder="1" applyAlignment="1">
      <alignment vertical="center" wrapText="1"/>
    </xf>
    <xf numFmtId="0" fontId="45" fillId="2" borderId="3" xfId="0" applyFont="1" applyFill="1" applyBorder="1" applyAlignment="1">
      <alignment vertical="center" wrapText="1"/>
    </xf>
    <xf numFmtId="0" fontId="46" fillId="2" borderId="3" xfId="0" applyFont="1" applyFill="1" applyBorder="1" applyAlignment="1">
      <alignment vertical="center" wrapText="1"/>
    </xf>
    <xf numFmtId="0" fontId="46" fillId="3" borderId="3" xfId="0" applyFont="1" applyFill="1" applyBorder="1" applyAlignment="1">
      <alignment vertical="center" wrapText="1"/>
    </xf>
    <xf numFmtId="0" fontId="47" fillId="6" borderId="3" xfId="2" applyFont="1" applyFill="1" applyBorder="1" applyAlignment="1">
      <alignment horizontal="center" vertical="center"/>
    </xf>
    <xf numFmtId="0" fontId="47" fillId="8" borderId="3" xfId="2" applyFont="1" applyFill="1" applyBorder="1" applyAlignment="1">
      <alignment horizontal="center" vertical="center"/>
    </xf>
    <xf numFmtId="0" fontId="48" fillId="0" borderId="3" xfId="2" applyFont="1" applyBorder="1" applyAlignment="1">
      <alignment horizontal="center" vertical="center"/>
    </xf>
    <xf numFmtId="0" fontId="49" fillId="12" borderId="2" xfId="2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 wrapText="1"/>
    </xf>
    <xf numFmtId="0" fontId="52" fillId="8" borderId="3" xfId="2" applyFont="1" applyFill="1" applyBorder="1" applyAlignment="1">
      <alignment vertical="center" wrapText="1"/>
    </xf>
    <xf numFmtId="0" fontId="52" fillId="8" borderId="3" xfId="0" applyFont="1" applyFill="1" applyBorder="1" applyAlignment="1">
      <alignment vertical="center"/>
    </xf>
    <xf numFmtId="164" fontId="24" fillId="8" borderId="3" xfId="3" applyFont="1" applyFill="1" applyBorder="1" applyAlignment="1">
      <alignment horizontal="center" vertical="center"/>
    </xf>
    <xf numFmtId="14" fontId="0" fillId="0" borderId="0" xfId="0" applyNumberFormat="1"/>
    <xf numFmtId="0" fontId="0" fillId="2" borderId="0" xfId="0" applyFill="1"/>
    <xf numFmtId="164" fontId="25" fillId="2" borderId="0" xfId="0" applyNumberFormat="1" applyFont="1" applyFill="1"/>
    <xf numFmtId="0" fontId="25" fillId="2" borderId="0" xfId="0" applyFont="1" applyFill="1"/>
    <xf numFmtId="44" fontId="0" fillId="2" borderId="0" xfId="0" applyNumberFormat="1" applyFill="1"/>
    <xf numFmtId="43" fontId="25" fillId="2" borderId="0" xfId="0" applyNumberFormat="1" applyFont="1" applyFill="1"/>
    <xf numFmtId="44" fontId="25" fillId="2" borderId="0" xfId="0" applyNumberFormat="1" applyFont="1" applyFill="1"/>
    <xf numFmtId="164" fontId="53" fillId="2" borderId="0" xfId="0" applyNumberFormat="1" applyFont="1" applyFill="1"/>
    <xf numFmtId="0" fontId="54" fillId="6" borderId="3" xfId="2" applyFont="1" applyFill="1" applyBorder="1" applyAlignment="1">
      <alignment horizontal="center" vertical="center"/>
    </xf>
    <xf numFmtId="0" fontId="54" fillId="8" borderId="3" xfId="2" applyFont="1" applyFill="1" applyBorder="1" applyAlignment="1">
      <alignment horizontal="center" vertical="center"/>
    </xf>
    <xf numFmtId="0" fontId="54" fillId="0" borderId="3" xfId="2" applyFont="1" applyBorder="1" applyAlignment="1">
      <alignment horizontal="center" vertical="center"/>
    </xf>
    <xf numFmtId="0" fontId="55" fillId="10" borderId="3" xfId="2" applyFont="1" applyFill="1" applyBorder="1" applyAlignment="1">
      <alignment horizontal="center" vertical="center"/>
    </xf>
    <xf numFmtId="0" fontId="54" fillId="12" borderId="2" xfId="2" applyFont="1" applyFill="1" applyBorder="1" applyAlignment="1">
      <alignment horizontal="center" vertical="center"/>
    </xf>
    <xf numFmtId="0" fontId="55" fillId="2" borderId="3" xfId="2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2" borderId="0" xfId="0" applyFont="1" applyFill="1"/>
    <xf numFmtId="0" fontId="59" fillId="2" borderId="0" xfId="0" applyFont="1" applyFill="1"/>
    <xf numFmtId="164" fontId="68" fillId="4" borderId="1" xfId="0" applyNumberFormat="1" applyFont="1" applyFill="1" applyBorder="1" applyAlignment="1">
      <alignment vertical="center"/>
    </xf>
    <xf numFmtId="164" fontId="24" fillId="4" borderId="1" xfId="0" applyNumberFormat="1" applyFont="1" applyFill="1" applyBorder="1" applyAlignment="1">
      <alignment vertical="center"/>
    </xf>
    <xf numFmtId="164" fontId="69" fillId="13" borderId="1" xfId="0" applyNumberFormat="1" applyFont="1" applyFill="1" applyBorder="1" applyAlignment="1">
      <alignment vertical="center"/>
    </xf>
    <xf numFmtId="44" fontId="67" fillId="2" borderId="0" xfId="0" applyNumberFormat="1" applyFont="1" applyFill="1"/>
    <xf numFmtId="0" fontId="70" fillId="0" borderId="3" xfId="2" applyFont="1" applyBorder="1" applyAlignment="1">
      <alignment horizontal="center" vertical="center"/>
    </xf>
    <xf numFmtId="0" fontId="70" fillId="14" borderId="3" xfId="2" applyFont="1" applyFill="1" applyBorder="1" applyAlignment="1">
      <alignment horizontal="center" vertical="center"/>
    </xf>
    <xf numFmtId="164" fontId="71" fillId="15" borderId="1" xfId="0" applyNumberFormat="1" applyFont="1" applyFill="1" applyBorder="1" applyAlignment="1">
      <alignment horizontal="center" vertical="center"/>
    </xf>
    <xf numFmtId="164" fontId="73" fillId="5" borderId="1" xfId="0" applyNumberFormat="1" applyFont="1" applyFill="1" applyBorder="1" applyAlignment="1">
      <alignment horizontal="center" vertical="center"/>
    </xf>
    <xf numFmtId="164" fontId="74" fillId="16" borderId="1" xfId="0" applyNumberFormat="1" applyFont="1" applyFill="1" applyBorder="1" applyAlignment="1">
      <alignment horizontal="center" vertical="center"/>
    </xf>
    <xf numFmtId="164" fontId="75" fillId="17" borderId="1" xfId="0" applyNumberFormat="1" applyFont="1" applyFill="1" applyBorder="1" applyAlignment="1">
      <alignment horizontal="center" vertical="center"/>
    </xf>
    <xf numFmtId="164" fontId="72" fillId="18" borderId="1" xfId="0" applyNumberFormat="1" applyFont="1" applyFill="1" applyBorder="1" applyAlignment="1">
      <alignment horizontal="center" vertical="center"/>
    </xf>
    <xf numFmtId="0" fontId="76" fillId="19" borderId="3" xfId="0" applyFont="1" applyFill="1" applyBorder="1" applyAlignment="1">
      <alignment horizontal="center" vertical="center" wrapText="1"/>
    </xf>
    <xf numFmtId="0" fontId="76" fillId="2" borderId="3" xfId="0" applyFont="1" applyFill="1" applyBorder="1" applyAlignment="1">
      <alignment horizontal="center" vertical="center" wrapText="1"/>
    </xf>
    <xf numFmtId="0" fontId="77" fillId="3" borderId="2" xfId="2" applyFont="1" applyFill="1" applyBorder="1" applyAlignment="1">
      <alignment horizontal="center" vertical="center"/>
    </xf>
    <xf numFmtId="0" fontId="77" fillId="2" borderId="2" xfId="2" applyFont="1" applyFill="1" applyBorder="1" applyAlignment="1">
      <alignment horizontal="center" vertical="center"/>
    </xf>
    <xf numFmtId="0" fontId="7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72" fillId="18" borderId="0" xfId="0" applyNumberFormat="1" applyFont="1" applyFill="1" applyAlignment="1">
      <alignment horizontal="center" vertical="center"/>
    </xf>
    <xf numFmtId="0" fontId="79" fillId="2" borderId="0" xfId="0" applyFont="1" applyFill="1" applyAlignment="1">
      <alignment horizontal="center" vertical="center"/>
    </xf>
    <xf numFmtId="0" fontId="80" fillId="2" borderId="0" xfId="0" applyFont="1" applyFill="1" applyAlignment="1">
      <alignment horizontal="center" vertical="center"/>
    </xf>
    <xf numFmtId="164" fontId="81" fillId="2" borderId="0" xfId="0" applyNumberFormat="1" applyFont="1" applyFill="1" applyAlignment="1">
      <alignment horizontal="center" vertical="center"/>
    </xf>
    <xf numFmtId="44" fontId="82" fillId="2" borderId="0" xfId="0" applyNumberFormat="1" applyFont="1" applyFill="1" applyAlignment="1">
      <alignment horizontal="center" vertical="center"/>
    </xf>
    <xf numFmtId="164" fontId="83" fillId="2" borderId="0" xfId="0" applyNumberFormat="1" applyFont="1" applyFill="1" applyAlignment="1">
      <alignment horizontal="center" vertical="center"/>
    </xf>
    <xf numFmtId="0" fontId="53" fillId="2" borderId="0" xfId="0" applyFont="1" applyFill="1"/>
    <xf numFmtId="0" fontId="84" fillId="6" borderId="3" xfId="2" applyFont="1" applyFill="1" applyBorder="1" applyAlignment="1">
      <alignment horizontal="center" vertical="center"/>
    </xf>
    <xf numFmtId="0" fontId="84" fillId="8" borderId="3" xfId="2" applyFont="1" applyFill="1" applyBorder="1" applyAlignment="1">
      <alignment horizontal="center" vertical="center"/>
    </xf>
    <xf numFmtId="0" fontId="85" fillId="0" borderId="3" xfId="2" applyFont="1" applyBorder="1" applyAlignment="1">
      <alignment horizontal="center" vertical="center"/>
    </xf>
    <xf numFmtId="0" fontId="85" fillId="14" borderId="3" xfId="2" applyFont="1" applyFill="1" applyBorder="1" applyAlignment="1">
      <alignment horizontal="center" vertical="center"/>
    </xf>
    <xf numFmtId="0" fontId="86" fillId="3" borderId="2" xfId="2" applyFont="1" applyFill="1" applyBorder="1" applyAlignment="1">
      <alignment horizontal="center" vertical="center"/>
    </xf>
    <xf numFmtId="0" fontId="86" fillId="2" borderId="2" xfId="2" applyFont="1" applyFill="1" applyBorder="1" applyAlignment="1">
      <alignment horizontal="center" vertical="center"/>
    </xf>
    <xf numFmtId="0" fontId="84" fillId="19" borderId="3" xfId="0" applyFont="1" applyFill="1" applyBorder="1" applyAlignment="1">
      <alignment horizontal="center" vertical="center" wrapText="1"/>
    </xf>
    <xf numFmtId="0" fontId="84" fillId="2" borderId="3" xfId="0" applyFont="1" applyFill="1" applyBorder="1" applyAlignment="1">
      <alignment horizontal="center" vertical="center" wrapText="1"/>
    </xf>
    <xf numFmtId="164" fontId="67" fillId="2" borderId="0" xfId="0" applyNumberFormat="1" applyFont="1" applyFill="1"/>
    <xf numFmtId="44" fontId="25" fillId="2" borderId="0" xfId="1" applyFont="1" applyFill="1"/>
    <xf numFmtId="44" fontId="53" fillId="2" borderId="0" xfId="0" applyNumberFormat="1" applyFont="1" applyFill="1"/>
    <xf numFmtId="0" fontId="90" fillId="19" borderId="3" xfId="0" applyFont="1" applyFill="1" applyBorder="1" applyAlignment="1">
      <alignment vertical="center" wrapText="1"/>
    </xf>
    <xf numFmtId="0" fontId="91" fillId="19" borderId="3" xfId="0" applyFont="1" applyFill="1" applyBorder="1" applyAlignment="1">
      <alignment vertical="center" wrapText="1"/>
    </xf>
    <xf numFmtId="164" fontId="92" fillId="19" borderId="3" xfId="3" applyFont="1" applyFill="1" applyBorder="1" applyAlignment="1">
      <alignment horizontal="center" vertical="center"/>
    </xf>
    <xf numFmtId="0" fontId="93" fillId="2" borderId="3" xfId="0" applyFont="1" applyFill="1" applyBorder="1" applyAlignment="1">
      <alignment vertical="center" wrapText="1"/>
    </xf>
    <xf numFmtId="0" fontId="94" fillId="2" borderId="3" xfId="0" applyFont="1" applyFill="1" applyBorder="1" applyAlignment="1">
      <alignment vertical="center" wrapText="1"/>
    </xf>
    <xf numFmtId="164" fontId="95" fillId="2" borderId="3" xfId="3" applyFont="1" applyFill="1" applyBorder="1" applyAlignment="1">
      <alignment horizontal="center" vertical="center"/>
    </xf>
    <xf numFmtId="44" fontId="96" fillId="19" borderId="3" xfId="1" applyFont="1" applyFill="1" applyBorder="1" applyAlignment="1">
      <alignment horizontal="center" vertical="center"/>
    </xf>
    <xf numFmtId="44" fontId="97" fillId="2" borderId="3" xfId="1" applyFont="1" applyFill="1" applyBorder="1" applyAlignment="1">
      <alignment horizontal="center" vertical="center"/>
    </xf>
    <xf numFmtId="0" fontId="98" fillId="2" borderId="3" xfId="2" applyFont="1" applyFill="1" applyBorder="1" applyAlignment="1">
      <alignment vertical="center" wrapText="1"/>
    </xf>
    <xf numFmtId="0" fontId="99" fillId="2" borderId="3" xfId="0" applyFont="1" applyFill="1" applyBorder="1" applyAlignment="1">
      <alignment vertical="center" wrapText="1"/>
    </xf>
    <xf numFmtId="164" fontId="98" fillId="2" borderId="3" xfId="3" applyFont="1" applyFill="1" applyBorder="1" applyAlignment="1">
      <alignment vertical="center"/>
    </xf>
    <xf numFmtId="164" fontId="98" fillId="2" borderId="3" xfId="3" applyFont="1" applyFill="1" applyBorder="1" applyAlignment="1">
      <alignment horizontal="center" vertical="center"/>
    </xf>
    <xf numFmtId="0" fontId="98" fillId="14" borderId="3" xfId="2" applyFont="1" applyFill="1" applyBorder="1" applyAlignment="1">
      <alignment vertical="center" wrapText="1"/>
    </xf>
    <xf numFmtId="0" fontId="99" fillId="14" borderId="3" xfId="0" applyFont="1" applyFill="1" applyBorder="1" applyAlignment="1">
      <alignment vertical="center" wrapText="1"/>
    </xf>
    <xf numFmtId="164" fontId="98" fillId="14" borderId="3" xfId="3" applyFont="1" applyFill="1" applyBorder="1" applyAlignment="1">
      <alignment vertical="center"/>
    </xf>
    <xf numFmtId="164" fontId="98" fillId="14" borderId="3" xfId="3" applyFont="1" applyFill="1" applyBorder="1" applyAlignment="1">
      <alignment horizontal="center" vertical="center"/>
    </xf>
    <xf numFmtId="0" fontId="99" fillId="8" borderId="3" xfId="2" applyFont="1" applyFill="1" applyBorder="1" applyAlignment="1">
      <alignment vertical="center" wrapText="1"/>
    </xf>
    <xf numFmtId="0" fontId="99" fillId="8" borderId="3" xfId="0" applyFont="1" applyFill="1" applyBorder="1" applyAlignment="1">
      <alignment vertical="center"/>
    </xf>
    <xf numFmtId="164" fontId="98" fillId="8" borderId="3" xfId="3" applyFont="1" applyFill="1" applyBorder="1" applyAlignment="1">
      <alignment vertical="center"/>
    </xf>
    <xf numFmtId="164" fontId="98" fillId="8" borderId="3" xfId="3" applyFont="1" applyFill="1" applyBorder="1" applyAlignment="1">
      <alignment horizontal="center" vertical="center"/>
    </xf>
    <xf numFmtId="0" fontId="100" fillId="6" borderId="3" xfId="2" applyFont="1" applyFill="1" applyBorder="1" applyAlignment="1">
      <alignment vertical="center" wrapText="1"/>
    </xf>
    <xf numFmtId="0" fontId="100" fillId="6" borderId="3" xfId="0" applyFont="1" applyFill="1" applyBorder="1" applyAlignment="1">
      <alignment vertical="center"/>
    </xf>
    <xf numFmtId="164" fontId="101" fillId="6" borderId="3" xfId="3" applyFont="1" applyFill="1" applyBorder="1" applyAlignment="1">
      <alignment vertical="center"/>
    </xf>
    <xf numFmtId="164" fontId="101" fillId="6" borderId="3" xfId="3" applyFont="1" applyFill="1" applyBorder="1" applyAlignment="1">
      <alignment horizontal="center" vertical="center"/>
    </xf>
    <xf numFmtId="0" fontId="92" fillId="0" borderId="3" xfId="2" applyFont="1" applyBorder="1" applyAlignment="1">
      <alignment vertical="center" wrapText="1"/>
    </xf>
    <xf numFmtId="0" fontId="102" fillId="0" borderId="3" xfId="2" applyFont="1" applyBorder="1" applyAlignment="1">
      <alignment vertical="center" wrapText="1"/>
    </xf>
    <xf numFmtId="0" fontId="92" fillId="4" borderId="3" xfId="2" applyFont="1" applyFill="1" applyBorder="1" applyAlignment="1">
      <alignment vertical="center" wrapText="1"/>
    </xf>
    <xf numFmtId="0" fontId="102" fillId="4" borderId="3" xfId="0" applyFont="1" applyFill="1" applyBorder="1" applyAlignment="1">
      <alignment vertical="center" wrapText="1"/>
    </xf>
    <xf numFmtId="164" fontId="98" fillId="4" borderId="3" xfId="3" applyFont="1" applyFill="1" applyBorder="1" applyAlignment="1">
      <alignment vertical="center"/>
    </xf>
    <xf numFmtId="164" fontId="98" fillId="4" borderId="3" xfId="3" applyFont="1" applyFill="1" applyBorder="1" applyAlignment="1">
      <alignment horizontal="center" vertical="center"/>
    </xf>
    <xf numFmtId="164" fontId="98" fillId="0" borderId="3" xfId="3" applyFont="1" applyFill="1" applyBorder="1" applyAlignment="1">
      <alignment vertical="center"/>
    </xf>
    <xf numFmtId="164" fontId="103" fillId="0" borderId="3" xfId="3" applyFont="1" applyFill="1" applyBorder="1" applyAlignment="1">
      <alignment vertical="center"/>
    </xf>
    <xf numFmtId="164" fontId="92" fillId="19" borderId="3" xfId="3" applyFont="1" applyFill="1" applyBorder="1" applyAlignment="1">
      <alignment vertical="center"/>
    </xf>
    <xf numFmtId="164" fontId="95" fillId="2" borderId="3" xfId="3" applyFont="1" applyFill="1" applyBorder="1" applyAlignment="1">
      <alignment vertical="center"/>
    </xf>
    <xf numFmtId="0" fontId="104" fillId="3" borderId="2" xfId="0" applyFont="1" applyFill="1" applyBorder="1" applyAlignment="1">
      <alignment vertical="center" wrapText="1"/>
    </xf>
    <xf numFmtId="0" fontId="105" fillId="3" borderId="2" xfId="0" applyFont="1" applyFill="1" applyBorder="1" applyAlignment="1">
      <alignment vertical="center" wrapText="1"/>
    </xf>
    <xf numFmtId="164" fontId="104" fillId="3" borderId="3" xfId="3" applyFont="1" applyFill="1" applyBorder="1" applyAlignment="1">
      <alignment horizontal="center" vertical="center"/>
    </xf>
    <xf numFmtId="164" fontId="104" fillId="3" borderId="3" xfId="3" applyFont="1" applyFill="1" applyBorder="1" applyAlignment="1">
      <alignment vertical="center"/>
    </xf>
    <xf numFmtId="0" fontId="104" fillId="2" borderId="2" xfId="0" applyFont="1" applyFill="1" applyBorder="1" applyAlignment="1">
      <alignment vertical="center" wrapText="1"/>
    </xf>
    <xf numFmtId="0" fontId="105" fillId="2" borderId="2" xfId="0" applyFont="1" applyFill="1" applyBorder="1" applyAlignment="1">
      <alignment vertical="center" wrapText="1"/>
    </xf>
    <xf numFmtId="164" fontId="104" fillId="2" borderId="3" xfId="3" applyFont="1" applyFill="1" applyBorder="1" applyAlignment="1">
      <alignment horizontal="center" vertical="center"/>
    </xf>
    <xf numFmtId="164" fontId="104" fillId="2" borderId="3" xfId="3" applyFont="1" applyFill="1" applyBorder="1" applyAlignment="1">
      <alignment vertical="center"/>
    </xf>
    <xf numFmtId="164" fontId="106" fillId="3" borderId="3" xfId="3" applyFont="1" applyFill="1" applyBorder="1" applyAlignment="1">
      <alignment horizontal="right" vertical="center"/>
    </xf>
    <xf numFmtId="164" fontId="106" fillId="2" borderId="3" xfId="3" applyFont="1" applyFill="1" applyBorder="1" applyAlignment="1">
      <alignment horizontal="right" vertical="center"/>
    </xf>
    <xf numFmtId="164" fontId="25" fillId="0" borderId="0" xfId="0" applyNumberFormat="1" applyFont="1"/>
    <xf numFmtId="44" fontId="67" fillId="0" borderId="0" xfId="0" applyNumberFormat="1" applyFont="1"/>
    <xf numFmtId="0" fontId="108" fillId="2" borderId="0" xfId="0" applyFont="1" applyFill="1"/>
    <xf numFmtId="0" fontId="109" fillId="2" borderId="0" xfId="0" applyFont="1" applyFill="1"/>
    <xf numFmtId="164" fontId="109" fillId="2" borderId="0" xfId="0" applyNumberFormat="1" applyFont="1" applyFill="1"/>
    <xf numFmtId="0" fontId="84" fillId="2" borderId="17" xfId="0" applyFont="1" applyFill="1" applyBorder="1" applyAlignment="1">
      <alignment horizontal="center" vertical="center" wrapText="1"/>
    </xf>
    <xf numFmtId="0" fontId="76" fillId="2" borderId="17" xfId="0" applyFont="1" applyFill="1" applyBorder="1" applyAlignment="1">
      <alignment horizontal="center" vertical="center" wrapText="1"/>
    </xf>
    <xf numFmtId="0" fontId="93" fillId="2" borderId="17" xfId="0" applyFont="1" applyFill="1" applyBorder="1" applyAlignment="1">
      <alignment vertical="center" wrapText="1"/>
    </xf>
    <xf numFmtId="0" fontId="94" fillId="2" borderId="17" xfId="0" applyFont="1" applyFill="1" applyBorder="1" applyAlignment="1">
      <alignment vertical="center" wrapText="1"/>
    </xf>
    <xf numFmtId="44" fontId="97" fillId="2" borderId="17" xfId="1" applyFont="1" applyFill="1" applyBorder="1" applyAlignment="1">
      <alignment horizontal="center" vertical="center"/>
    </xf>
    <xf numFmtId="164" fontId="95" fillId="2" borderId="17" xfId="3" applyFont="1" applyFill="1" applyBorder="1" applyAlignment="1">
      <alignment horizontal="center" vertical="center"/>
    </xf>
    <xf numFmtId="164" fontId="95" fillId="2" borderId="17" xfId="3" applyFont="1" applyFill="1" applyBorder="1" applyAlignment="1">
      <alignment vertical="center"/>
    </xf>
    <xf numFmtId="0" fontId="84" fillId="4" borderId="4" xfId="2" applyFont="1" applyFill="1" applyBorder="1" applyAlignment="1">
      <alignment horizontal="center" vertical="center"/>
    </xf>
    <xf numFmtId="0" fontId="84" fillId="4" borderId="6" xfId="2" applyFont="1" applyFill="1" applyBorder="1" applyAlignment="1">
      <alignment horizontal="center" vertical="center"/>
    </xf>
    <xf numFmtId="0" fontId="84" fillId="0" borderId="4" xfId="2" applyFont="1" applyBorder="1" applyAlignment="1">
      <alignment horizontal="center" vertical="center"/>
    </xf>
    <xf numFmtId="0" fontId="84" fillId="0" borderId="6" xfId="2" applyFont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/>
    </xf>
    <xf numFmtId="0" fontId="15" fillId="17" borderId="6" xfId="0" applyFont="1" applyFill="1" applyBorder="1" applyAlignment="1">
      <alignment horizontal="center" vertical="center"/>
    </xf>
    <xf numFmtId="0" fontId="15" fillId="20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10" fillId="0" borderId="18" xfId="0" applyFont="1" applyBorder="1" applyAlignment="1">
      <alignment horizontal="justify" vertical="center" wrapText="1"/>
    </xf>
    <xf numFmtId="0" fontId="110" fillId="0" borderId="19" xfId="0" applyFont="1" applyBorder="1" applyAlignment="1">
      <alignment horizontal="justify" vertical="center" wrapText="1"/>
    </xf>
    <xf numFmtId="0" fontId="110" fillId="0" borderId="20" xfId="0" applyFont="1" applyBorder="1" applyAlignment="1">
      <alignment horizontal="justify" vertical="center" wrapText="1"/>
    </xf>
    <xf numFmtId="0" fontId="110" fillId="0" borderId="21" xfId="0" applyFont="1" applyBorder="1" applyAlignment="1">
      <alignment horizontal="justify" vertical="center" wrapText="1"/>
    </xf>
    <xf numFmtId="0" fontId="110" fillId="0" borderId="0" xfId="0" applyFont="1" applyAlignment="1">
      <alignment horizontal="justify" vertical="center" wrapText="1"/>
    </xf>
    <xf numFmtId="0" fontId="110" fillId="0" borderId="22" xfId="0" applyFont="1" applyBorder="1" applyAlignment="1">
      <alignment horizontal="justify" vertical="center" wrapText="1"/>
    </xf>
    <xf numFmtId="0" fontId="110" fillId="0" borderId="23" xfId="0" applyFont="1" applyBorder="1" applyAlignment="1">
      <alignment horizontal="justify" vertical="center" wrapText="1"/>
    </xf>
    <xf numFmtId="0" fontId="110" fillId="0" borderId="24" xfId="0" applyFont="1" applyBorder="1" applyAlignment="1">
      <alignment horizontal="justify" vertical="center" wrapText="1"/>
    </xf>
    <xf numFmtId="0" fontId="110" fillId="0" borderId="25" xfId="0" applyFont="1" applyBorder="1" applyAlignment="1">
      <alignment horizontal="justify" vertical="center" wrapText="1"/>
    </xf>
    <xf numFmtId="0" fontId="107" fillId="4" borderId="18" xfId="0" applyFont="1" applyFill="1" applyBorder="1" applyAlignment="1">
      <alignment horizontal="center" vertical="center" wrapText="1"/>
    </xf>
    <xf numFmtId="0" fontId="107" fillId="4" borderId="19" xfId="0" applyFont="1" applyFill="1" applyBorder="1" applyAlignment="1">
      <alignment horizontal="center" vertical="center" wrapText="1"/>
    </xf>
    <xf numFmtId="0" fontId="107" fillId="4" borderId="20" xfId="0" applyFont="1" applyFill="1" applyBorder="1" applyAlignment="1">
      <alignment horizontal="center" vertical="center" wrapText="1"/>
    </xf>
    <xf numFmtId="0" fontId="107" fillId="4" borderId="21" xfId="0" applyFont="1" applyFill="1" applyBorder="1" applyAlignment="1">
      <alignment horizontal="center" vertical="center" wrapText="1"/>
    </xf>
    <xf numFmtId="0" fontId="107" fillId="4" borderId="0" xfId="0" applyFont="1" applyFill="1" applyAlignment="1">
      <alignment horizontal="center" vertical="center" wrapText="1"/>
    </xf>
    <xf numFmtId="0" fontId="107" fillId="4" borderId="22" xfId="0" applyFont="1" applyFill="1" applyBorder="1" applyAlignment="1">
      <alignment horizontal="center" vertical="center" wrapText="1"/>
    </xf>
    <xf numFmtId="0" fontId="107" fillId="4" borderId="23" xfId="0" applyFont="1" applyFill="1" applyBorder="1" applyAlignment="1">
      <alignment horizontal="center" vertical="center" wrapText="1"/>
    </xf>
    <xf numFmtId="0" fontId="107" fillId="4" borderId="24" xfId="0" applyFont="1" applyFill="1" applyBorder="1" applyAlignment="1">
      <alignment horizontal="center" vertical="center" wrapText="1"/>
    </xf>
    <xf numFmtId="0" fontId="107" fillId="4" borderId="25" xfId="0" applyFont="1" applyFill="1" applyBorder="1" applyAlignment="1">
      <alignment horizontal="center" vertical="center" wrapText="1"/>
    </xf>
    <xf numFmtId="22" fontId="51" fillId="2" borderId="0" xfId="0" applyNumberFormat="1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87" fillId="2" borderId="0" xfId="0" applyFont="1" applyFill="1" applyAlignment="1">
      <alignment horizontal="center" vertical="center"/>
    </xf>
    <xf numFmtId="0" fontId="88" fillId="2" borderId="0" xfId="0" applyFont="1" applyFill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60" fillId="4" borderId="7" xfId="0" applyFont="1" applyFill="1" applyBorder="1" applyAlignment="1">
      <alignment horizontal="justify" vertical="center" wrapText="1"/>
    </xf>
    <xf numFmtId="0" fontId="60" fillId="4" borderId="8" xfId="0" applyFont="1" applyFill="1" applyBorder="1" applyAlignment="1">
      <alignment horizontal="justify" vertical="center" wrapText="1"/>
    </xf>
    <xf numFmtId="0" fontId="60" fillId="4" borderId="9" xfId="0" applyFont="1" applyFill="1" applyBorder="1" applyAlignment="1">
      <alignment horizontal="justify" vertical="center" wrapText="1"/>
    </xf>
    <xf numFmtId="0" fontId="60" fillId="4" borderId="10" xfId="0" applyFont="1" applyFill="1" applyBorder="1" applyAlignment="1">
      <alignment horizontal="justify" vertical="center" wrapText="1"/>
    </xf>
    <xf numFmtId="0" fontId="60" fillId="4" borderId="0" xfId="0" applyFont="1" applyFill="1" applyAlignment="1">
      <alignment horizontal="justify" vertical="center" wrapText="1"/>
    </xf>
    <xf numFmtId="0" fontId="60" fillId="4" borderId="11" xfId="0" applyFont="1" applyFill="1" applyBorder="1" applyAlignment="1">
      <alignment horizontal="justify" vertical="center" wrapText="1"/>
    </xf>
    <xf numFmtId="0" fontId="60" fillId="4" borderId="12" xfId="0" applyFont="1" applyFill="1" applyBorder="1" applyAlignment="1">
      <alignment horizontal="justify" vertical="center" wrapText="1"/>
    </xf>
    <xf numFmtId="0" fontId="60" fillId="4" borderId="13" xfId="0" applyFont="1" applyFill="1" applyBorder="1" applyAlignment="1">
      <alignment horizontal="justify" vertical="center" wrapText="1"/>
    </xf>
    <xf numFmtId="0" fontId="60" fillId="4" borderId="14" xfId="0" applyFont="1" applyFill="1" applyBorder="1" applyAlignment="1">
      <alignment horizontal="justify" vertical="center" wrapText="1"/>
    </xf>
    <xf numFmtId="0" fontId="7" fillId="4" borderId="4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47" fillId="0" borderId="4" xfId="2" applyFont="1" applyBorder="1" applyAlignment="1">
      <alignment horizontal="center" vertical="center"/>
    </xf>
    <xf numFmtId="0" fontId="47" fillId="0" borderId="6" xfId="2" applyFont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/>
    </xf>
  </cellXfs>
  <cellStyles count="4">
    <cellStyle name="Moneda" xfId="1" builtinId="4"/>
    <cellStyle name="Moneda 2" xfId="3" xr:uid="{76B33F81-B63C-4EE3-872E-25E42589EC28}"/>
    <cellStyle name="Normal" xfId="0" builtinId="0"/>
    <cellStyle name="Normal 2" xfId="2" xr:uid="{211F09EA-2669-41D5-9534-5E96B025AF3D}"/>
  </cellStyles>
  <dxfs count="0"/>
  <tableStyles count="0" defaultTableStyle="TableStyleMedium2" defaultPivotStyle="PivotStyleLight16"/>
  <colors>
    <mruColors>
      <color rgb="FF7A5A00"/>
      <color rgb="FF765700"/>
      <color rgb="FFFED6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791138</xdr:colOff>
      <xdr:row>5</xdr:row>
      <xdr:rowOff>205228</xdr:rowOff>
    </xdr:from>
    <xdr:ext cx="1798620" cy="1221441"/>
    <xdr:pic>
      <xdr:nvPicPr>
        <xdr:cNvPr id="2" name="Imagen 1">
          <a:extLst>
            <a:ext uri="{FF2B5EF4-FFF2-40B4-BE49-F238E27FC236}">
              <a16:creationId xmlns:a16="http://schemas.microsoft.com/office/drawing/2014/main" id="{DB7F1487-CFAC-45BC-B8BD-93540CEF3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53459" y="2219085"/>
          <a:ext cx="1798620" cy="1221441"/>
        </a:xfrm>
        <a:prstGeom prst="rect">
          <a:avLst/>
        </a:prstGeom>
      </xdr:spPr>
    </xdr:pic>
    <xdr:clientData/>
  </xdr:oneCellAnchor>
  <xdr:twoCellAnchor editAs="oneCell">
    <xdr:from>
      <xdr:col>15</xdr:col>
      <xdr:colOff>1068796</xdr:colOff>
      <xdr:row>5</xdr:row>
      <xdr:rowOff>172045</xdr:rowOff>
    </xdr:from>
    <xdr:to>
      <xdr:col>18</xdr:col>
      <xdr:colOff>614092</xdr:colOff>
      <xdr:row>8</xdr:row>
      <xdr:rowOff>12923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116C2B-81B6-47A4-95AB-9B1E8EA91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06225" y="2185902"/>
          <a:ext cx="2770189" cy="1174378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212</xdr:row>
      <xdr:rowOff>28180</xdr:rowOff>
    </xdr:from>
    <xdr:to>
      <xdr:col>38</xdr:col>
      <xdr:colOff>27215</xdr:colOff>
      <xdr:row>212</xdr:row>
      <xdr:rowOff>145929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7D3E4C0-C215-4BC5-A06E-90C493BF8F67}"/>
            </a:ext>
          </a:extLst>
        </xdr:cNvPr>
        <xdr:cNvGrpSpPr/>
      </xdr:nvGrpSpPr>
      <xdr:grpSpPr>
        <a:xfrm>
          <a:off x="27215" y="170512073"/>
          <a:ext cx="22342929" cy="117749"/>
          <a:chOff x="0" y="-583977"/>
          <a:chExt cx="5493552" cy="229951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E2466355-478D-D794-5AC2-A2F657729EF8}"/>
              </a:ext>
            </a:extLst>
          </xdr:cNvPr>
          <xdr:cNvSpPr/>
        </xdr:nvSpPr>
        <xdr:spPr>
          <a:xfrm>
            <a:off x="3362" y="-425172"/>
            <a:ext cx="5490190" cy="71146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07FD2455-EBB1-48C4-3B6B-057A9E654192}"/>
              </a:ext>
            </a:extLst>
          </xdr:cNvPr>
          <xdr:cNvSpPr/>
        </xdr:nvSpPr>
        <xdr:spPr>
          <a:xfrm>
            <a:off x="0" y="-583977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13</xdr:col>
      <xdr:colOff>462643</xdr:colOff>
      <xdr:row>8</xdr:row>
      <xdr:rowOff>211666</xdr:rowOff>
    </xdr:from>
    <xdr:to>
      <xdr:col>22</xdr:col>
      <xdr:colOff>0</xdr:colOff>
      <xdr:row>8</xdr:row>
      <xdr:rowOff>326572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DAB5B7BB-77F8-43B4-BF2A-DF31737538A6}"/>
            </a:ext>
          </a:extLst>
        </xdr:cNvPr>
        <xdr:cNvGrpSpPr/>
      </xdr:nvGrpSpPr>
      <xdr:grpSpPr>
        <a:xfrm>
          <a:off x="15008679" y="3559023"/>
          <a:ext cx="7334250" cy="114906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081D904D-29D9-1A87-9387-5E13DF71CEC0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77E3C254-900B-DD7E-210C-64F3E93E9D61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217714</xdr:rowOff>
    </xdr:from>
    <xdr:to>
      <xdr:col>5</xdr:col>
      <xdr:colOff>625927</xdr:colOff>
      <xdr:row>8</xdr:row>
      <xdr:rowOff>326571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3A4C8D2C-C757-4899-B3B1-732863155C01}"/>
            </a:ext>
          </a:extLst>
        </xdr:cNvPr>
        <xdr:cNvGrpSpPr/>
      </xdr:nvGrpSpPr>
      <xdr:grpSpPr>
        <a:xfrm>
          <a:off x="0" y="3565071"/>
          <a:ext cx="7143748" cy="108857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1290A48E-37E4-4F73-D42B-3B6D199C27DA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503A3C5A-6F1B-C051-CAD1-39118E3162B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374759</xdr:colOff>
      <xdr:row>2</xdr:row>
      <xdr:rowOff>134471</xdr:rowOff>
    </xdr:from>
    <xdr:ext cx="1798620" cy="1221441"/>
    <xdr:pic>
      <xdr:nvPicPr>
        <xdr:cNvPr id="2" name="Imagen 1">
          <a:extLst>
            <a:ext uri="{FF2B5EF4-FFF2-40B4-BE49-F238E27FC236}">
              <a16:creationId xmlns:a16="http://schemas.microsoft.com/office/drawing/2014/main" id="{444AC486-E964-41F1-AA57-2B437939F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6234" y="963146"/>
          <a:ext cx="1798620" cy="1221441"/>
        </a:xfrm>
        <a:prstGeom prst="rect">
          <a:avLst/>
        </a:prstGeom>
      </xdr:spPr>
    </xdr:pic>
    <xdr:clientData/>
  </xdr:oneCellAnchor>
  <xdr:twoCellAnchor editAs="oneCell">
    <xdr:from>
      <xdr:col>14</xdr:col>
      <xdr:colOff>790000</xdr:colOff>
      <xdr:row>2</xdr:row>
      <xdr:rowOff>89646</xdr:rowOff>
    </xdr:from>
    <xdr:to>
      <xdr:col>17</xdr:col>
      <xdr:colOff>381560</xdr:colOff>
      <xdr:row>5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4D537C-B653-4EA2-A250-613610808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20600" y="918321"/>
          <a:ext cx="2782435" cy="115532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63232</xdr:rowOff>
    </xdr:from>
    <xdr:to>
      <xdr:col>20</xdr:col>
      <xdr:colOff>33618</xdr:colOff>
      <xdr:row>202</xdr:row>
      <xdr:rowOff>171979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9ACE859-CA06-41D0-8B6E-7CB3CF1C8E01}"/>
            </a:ext>
          </a:extLst>
        </xdr:cNvPr>
        <xdr:cNvGrpSpPr/>
      </xdr:nvGrpSpPr>
      <xdr:grpSpPr>
        <a:xfrm>
          <a:off x="0" y="152965940"/>
          <a:ext cx="21742681" cy="108747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1C124832-1A26-F123-7C8D-98896B708923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BCB41244-6D99-5027-C7C5-A09CBC786F3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12</xdr:col>
      <xdr:colOff>605118</xdr:colOff>
      <xdr:row>8</xdr:row>
      <xdr:rowOff>211666</xdr:rowOff>
    </xdr:from>
    <xdr:to>
      <xdr:col>20</xdr:col>
      <xdr:colOff>8803</xdr:colOff>
      <xdr:row>8</xdr:row>
      <xdr:rowOff>324970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4A310E01-ED40-4591-AB1A-40D50205B6B0}"/>
            </a:ext>
          </a:extLst>
        </xdr:cNvPr>
        <xdr:cNvGrpSpPr/>
      </xdr:nvGrpSpPr>
      <xdr:grpSpPr>
        <a:xfrm>
          <a:off x="14826472" y="3598333"/>
          <a:ext cx="6891394" cy="113304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0260014C-16A2-23A0-FEC7-19E0F3579322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B8F6BD09-1540-0AAC-EED4-DA6857F8FDB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179295</xdr:rowOff>
    </xdr:from>
    <xdr:to>
      <xdr:col>4</xdr:col>
      <xdr:colOff>1255059</xdr:colOff>
      <xdr:row>8</xdr:row>
      <xdr:rowOff>313765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90696467-DC94-4ACA-81FF-9113A0649280}"/>
            </a:ext>
          </a:extLst>
        </xdr:cNvPr>
        <xdr:cNvGrpSpPr/>
      </xdr:nvGrpSpPr>
      <xdr:grpSpPr>
        <a:xfrm>
          <a:off x="0" y="3565962"/>
          <a:ext cx="7168497" cy="13447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707DAEE2-1D90-5637-4832-E0A1F21BF617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C0BEAED5-763A-DFA6-D45B-29B6D553B4A7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028F-F38D-4F66-A953-B32415F36919}">
  <sheetPr>
    <tabColor rgb="FFFF0000"/>
  </sheetPr>
  <dimension ref="A1:AO212"/>
  <sheetViews>
    <sheetView tabSelected="1" zoomScale="70" zoomScaleNormal="70" zoomScaleSheetLayoutView="70" workbookViewId="0">
      <selection activeCell="A11" sqref="A11:U11"/>
    </sheetView>
  </sheetViews>
  <sheetFormatPr baseColWidth="10" defaultRowHeight="15" x14ac:dyDescent="0.25"/>
  <cols>
    <col min="1" max="1" width="7.42578125" customWidth="1"/>
    <col min="2" max="2" width="4.5703125" customWidth="1"/>
    <col min="3" max="3" width="32.85546875" customWidth="1"/>
    <col min="4" max="4" width="32" customWidth="1"/>
    <col min="5" max="5" width="21" customWidth="1"/>
    <col min="6" max="6" width="11.42578125" customWidth="1"/>
    <col min="7" max="7" width="15" customWidth="1"/>
    <col min="8" max="8" width="16.7109375" customWidth="1"/>
    <col min="9" max="9" width="14.5703125" customWidth="1"/>
    <col min="10" max="10" width="15.140625" customWidth="1"/>
    <col min="11" max="11" width="17.28515625" customWidth="1"/>
    <col min="12" max="14" width="15.140625" customWidth="1"/>
    <col min="15" max="15" width="15" customWidth="1"/>
    <col min="16" max="16" width="17.42578125" customWidth="1"/>
    <col min="17" max="17" width="15.140625" customWidth="1"/>
    <col min="18" max="18" width="16" customWidth="1"/>
    <col min="19" max="21" width="12.42578125" customWidth="1"/>
    <col min="22" max="22" width="1" style="76" customWidth="1"/>
    <col min="23" max="23" width="24.28515625" style="76" hidden="1" customWidth="1"/>
    <col min="24" max="24" width="21" style="76" hidden="1" customWidth="1"/>
    <col min="25" max="25" width="20.5703125" style="76" hidden="1" customWidth="1"/>
    <col min="26" max="26" width="22.85546875" style="76" hidden="1" customWidth="1"/>
    <col min="27" max="27" width="16.7109375" style="76" hidden="1" customWidth="1"/>
    <col min="28" max="28" width="21" style="113" hidden="1" customWidth="1"/>
    <col min="29" max="29" width="18.42578125" style="76" hidden="1" customWidth="1"/>
    <col min="30" max="30" width="22.140625" style="76" hidden="1" customWidth="1"/>
    <col min="31" max="31" width="20.42578125" style="76" hidden="1" customWidth="1"/>
    <col min="32" max="32" width="19.28515625" style="76" hidden="1" customWidth="1"/>
    <col min="33" max="38" width="0" style="76" hidden="1" customWidth="1"/>
    <col min="39" max="39" width="18.7109375" style="176" customWidth="1"/>
    <col min="40" max="40" width="18.42578125" customWidth="1"/>
    <col min="41" max="41" width="13.7109375" customWidth="1"/>
  </cols>
  <sheetData>
    <row r="1" spans="1:39" ht="30.75" customHeight="1" x14ac:dyDescent="0.25">
      <c r="A1" s="91" t="s">
        <v>0</v>
      </c>
      <c r="B1" s="43"/>
      <c r="C1" s="44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39" ht="34.5" customHeight="1" x14ac:dyDescent="0.6">
      <c r="A2" s="92" t="s">
        <v>1</v>
      </c>
      <c r="B2" s="92"/>
      <c r="C2" s="45"/>
      <c r="D2" s="3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9" ht="31.5" customHeight="1" x14ac:dyDescent="0.6">
      <c r="A3" s="92" t="s">
        <v>2</v>
      </c>
      <c r="B3" s="92"/>
      <c r="C3" s="46"/>
      <c r="D3" s="6"/>
      <c r="E3" s="6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39" ht="31.5" customHeight="1" x14ac:dyDescent="0.6">
      <c r="A4" s="93" t="s">
        <v>260</v>
      </c>
      <c r="B4" s="93"/>
      <c r="C4" s="46"/>
      <c r="D4" s="5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39" ht="31.5" customHeight="1" x14ac:dyDescent="0.6">
      <c r="A5" s="93" t="s">
        <v>293</v>
      </c>
      <c r="B5" s="93"/>
      <c r="C5" s="47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39" ht="31.5" customHeight="1" x14ac:dyDescent="0.6">
      <c r="A6" s="93" t="s">
        <v>262</v>
      </c>
      <c r="B6" s="93"/>
      <c r="C6" s="47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39" ht="39.75" x14ac:dyDescent="0.6">
      <c r="A7" s="94" t="s">
        <v>299</v>
      </c>
      <c r="B7" s="94"/>
      <c r="C7" s="8"/>
      <c r="D7" s="8"/>
      <c r="E7" s="8"/>
      <c r="F7" s="9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14"/>
      <c r="T7" s="215"/>
      <c r="U7" s="215"/>
    </row>
    <row r="8" spans="1:39" ht="34.5" x14ac:dyDescent="0.25">
      <c r="A8" s="216" t="s">
        <v>3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</row>
    <row r="9" spans="1:39" ht="27" x14ac:dyDescent="0.35">
      <c r="A9" s="217" t="s">
        <v>294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</row>
    <row r="10" spans="1:39" ht="60" x14ac:dyDescent="0.25">
      <c r="A10" s="220" t="s">
        <v>4</v>
      </c>
      <c r="B10" s="221"/>
      <c r="C10" s="48" t="s">
        <v>5</v>
      </c>
      <c r="D10" s="48" t="s">
        <v>6</v>
      </c>
      <c r="E10" s="49" t="s">
        <v>7</v>
      </c>
      <c r="F10" s="49" t="s">
        <v>8</v>
      </c>
      <c r="G10" s="50" t="s">
        <v>9</v>
      </c>
      <c r="H10" s="49" t="s">
        <v>10</v>
      </c>
      <c r="I10" s="51" t="s">
        <v>11</v>
      </c>
      <c r="J10" s="52" t="s">
        <v>12</v>
      </c>
      <c r="K10" s="51" t="s">
        <v>13</v>
      </c>
      <c r="L10" s="52" t="s">
        <v>14</v>
      </c>
      <c r="M10" s="49" t="s">
        <v>15</v>
      </c>
      <c r="N10" s="50" t="s">
        <v>16</v>
      </c>
      <c r="O10" s="49" t="s">
        <v>17</v>
      </c>
      <c r="P10" s="10" t="s">
        <v>18</v>
      </c>
      <c r="Q10" s="52" t="s">
        <v>19</v>
      </c>
      <c r="R10" s="49" t="s">
        <v>304</v>
      </c>
      <c r="S10" s="111" t="s">
        <v>272</v>
      </c>
      <c r="T10" s="111" t="s">
        <v>273</v>
      </c>
      <c r="U10" s="110" t="s">
        <v>274</v>
      </c>
    </row>
    <row r="11" spans="1:39" ht="45.75" x14ac:dyDescent="0.25">
      <c r="A11" s="218" t="s">
        <v>23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</row>
    <row r="12" spans="1:39" s="20" customFormat="1" ht="58.5" customHeight="1" x14ac:dyDescent="0.35">
      <c r="A12" s="188">
        <v>1</v>
      </c>
      <c r="B12" s="189"/>
      <c r="C12" s="154" t="s">
        <v>24</v>
      </c>
      <c r="D12" s="155" t="s">
        <v>25</v>
      </c>
      <c r="E12" s="140">
        <v>2315</v>
      </c>
      <c r="F12" s="141" t="s">
        <v>26</v>
      </c>
      <c r="G12" s="140">
        <v>0</v>
      </c>
      <c r="H12" s="140">
        <v>0</v>
      </c>
      <c r="I12" s="140">
        <v>0</v>
      </c>
      <c r="J12" s="140">
        <v>700</v>
      </c>
      <c r="K12" s="140">
        <v>0</v>
      </c>
      <c r="L12" s="140">
        <v>250</v>
      </c>
      <c r="M12" s="140">
        <v>0</v>
      </c>
      <c r="N12" s="140">
        <v>0</v>
      </c>
      <c r="O12" s="140">
        <v>75</v>
      </c>
      <c r="P12" s="140">
        <v>0</v>
      </c>
      <c r="Q12" s="160">
        <v>892</v>
      </c>
      <c r="R12" s="160">
        <v>0</v>
      </c>
      <c r="S12" s="160">
        <v>0</v>
      </c>
      <c r="T12" s="160">
        <v>0</v>
      </c>
      <c r="U12" s="160">
        <v>0</v>
      </c>
      <c r="V12" s="78"/>
      <c r="W12" s="95">
        <f>SUM(E12:U12)</f>
        <v>4232</v>
      </c>
      <c r="X12" s="105" t="s">
        <v>271</v>
      </c>
      <c r="Y12" s="78"/>
      <c r="Z12" s="78"/>
      <c r="AA12" s="78"/>
      <c r="AB12" s="114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178"/>
    </row>
    <row r="13" spans="1:39" s="20" customFormat="1" ht="58.5" customHeight="1" x14ac:dyDescent="0.35">
      <c r="A13" s="186">
        <v>2</v>
      </c>
      <c r="B13" s="187"/>
      <c r="C13" s="156" t="s">
        <v>27</v>
      </c>
      <c r="D13" s="157" t="s">
        <v>28</v>
      </c>
      <c r="E13" s="158">
        <v>2441</v>
      </c>
      <c r="F13" s="159" t="s">
        <v>26</v>
      </c>
      <c r="G13" s="158">
        <v>0</v>
      </c>
      <c r="H13" s="158">
        <v>0</v>
      </c>
      <c r="I13" s="158">
        <v>0</v>
      </c>
      <c r="J13" s="158">
        <v>700</v>
      </c>
      <c r="K13" s="158">
        <v>0</v>
      </c>
      <c r="L13" s="158">
        <v>250</v>
      </c>
      <c r="M13" s="158">
        <v>0</v>
      </c>
      <c r="N13" s="158">
        <v>0</v>
      </c>
      <c r="O13" s="158">
        <v>75</v>
      </c>
      <c r="P13" s="158">
        <v>0</v>
      </c>
      <c r="Q13" s="158">
        <v>420</v>
      </c>
      <c r="R13" s="158">
        <v>0</v>
      </c>
      <c r="S13" s="158">
        <v>0</v>
      </c>
      <c r="T13" s="158">
        <v>0</v>
      </c>
      <c r="U13" s="158">
        <v>0</v>
      </c>
      <c r="V13" s="78"/>
      <c r="W13" s="95">
        <f t="shared" ref="W13:W32" si="0">SUM(E13:U13)</f>
        <v>3886</v>
      </c>
      <c r="X13" s="105" t="s">
        <v>271</v>
      </c>
      <c r="Y13" s="78"/>
      <c r="Z13" s="78"/>
      <c r="AA13" s="78"/>
      <c r="AB13" s="114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178"/>
    </row>
    <row r="14" spans="1:39" s="20" customFormat="1" ht="58.5" customHeight="1" x14ac:dyDescent="0.35">
      <c r="A14" s="188">
        <v>3</v>
      </c>
      <c r="B14" s="189"/>
      <c r="C14" s="154" t="s">
        <v>29</v>
      </c>
      <c r="D14" s="155" t="s">
        <v>30</v>
      </c>
      <c r="E14" s="140">
        <v>2120</v>
      </c>
      <c r="F14" s="141" t="s">
        <v>26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250</v>
      </c>
      <c r="M14" s="140">
        <v>0</v>
      </c>
      <c r="N14" s="140">
        <v>0</v>
      </c>
      <c r="O14" s="140">
        <v>50</v>
      </c>
      <c r="P14" s="140">
        <v>755</v>
      </c>
      <c r="Q14" s="160">
        <v>365</v>
      </c>
      <c r="R14" s="160">
        <v>0</v>
      </c>
      <c r="S14" s="160">
        <v>0</v>
      </c>
      <c r="T14" s="160">
        <v>0</v>
      </c>
      <c r="U14" s="160">
        <v>0</v>
      </c>
      <c r="V14" s="78"/>
      <c r="W14" s="95">
        <f t="shared" si="0"/>
        <v>3540</v>
      </c>
      <c r="X14" s="105" t="s">
        <v>271</v>
      </c>
      <c r="Y14" s="78"/>
      <c r="Z14" s="78"/>
      <c r="AA14" s="78"/>
      <c r="AB14" s="114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178"/>
    </row>
    <row r="15" spans="1:39" s="20" customFormat="1" ht="58.5" customHeight="1" x14ac:dyDescent="0.35">
      <c r="A15" s="186">
        <v>4</v>
      </c>
      <c r="B15" s="187"/>
      <c r="C15" s="156" t="s">
        <v>31</v>
      </c>
      <c r="D15" s="157" t="s">
        <v>32</v>
      </c>
      <c r="E15" s="158">
        <v>565.16</v>
      </c>
      <c r="F15" s="159" t="s">
        <v>26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120.97</v>
      </c>
      <c r="M15" s="158">
        <v>0</v>
      </c>
      <c r="N15" s="158">
        <v>0</v>
      </c>
      <c r="O15" s="158">
        <v>24.19</v>
      </c>
      <c r="P15" s="158">
        <v>789.68</v>
      </c>
      <c r="Q15" s="158">
        <v>209.03</v>
      </c>
      <c r="R15" s="158">
        <v>0</v>
      </c>
      <c r="S15" s="158">
        <v>0</v>
      </c>
      <c r="T15" s="158">
        <v>0</v>
      </c>
      <c r="U15" s="158">
        <v>0</v>
      </c>
      <c r="V15" s="78"/>
      <c r="W15" s="95">
        <f t="shared" si="0"/>
        <v>1709.03</v>
      </c>
      <c r="X15" s="105" t="s">
        <v>271</v>
      </c>
      <c r="Y15" s="78"/>
      <c r="Z15" s="78"/>
      <c r="AA15" s="78"/>
      <c r="AB15" s="114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178"/>
    </row>
    <row r="16" spans="1:39" s="20" customFormat="1" ht="58.5" customHeight="1" x14ac:dyDescent="0.35">
      <c r="A16" s="188">
        <v>5</v>
      </c>
      <c r="B16" s="189"/>
      <c r="C16" s="154" t="s">
        <v>33</v>
      </c>
      <c r="D16" s="155" t="s">
        <v>34</v>
      </c>
      <c r="E16" s="140">
        <v>1035.72</v>
      </c>
      <c r="F16" s="141" t="s">
        <v>26</v>
      </c>
      <c r="G16" s="140">
        <v>0</v>
      </c>
      <c r="H16" s="140">
        <v>0</v>
      </c>
      <c r="I16" s="140">
        <v>0</v>
      </c>
      <c r="J16" s="140">
        <v>0</v>
      </c>
      <c r="K16" s="140">
        <v>0</v>
      </c>
      <c r="L16" s="140">
        <v>187.5</v>
      </c>
      <c r="M16" s="140">
        <v>0</v>
      </c>
      <c r="N16" s="140">
        <v>0</v>
      </c>
      <c r="O16" s="140">
        <v>37.5</v>
      </c>
      <c r="P16" s="140">
        <v>1102</v>
      </c>
      <c r="Q16" s="160">
        <v>302</v>
      </c>
      <c r="R16" s="160">
        <v>0</v>
      </c>
      <c r="S16" s="160">
        <v>0</v>
      </c>
      <c r="T16" s="160">
        <v>0</v>
      </c>
      <c r="U16" s="160">
        <v>0</v>
      </c>
      <c r="V16" s="78"/>
      <c r="W16" s="95">
        <f t="shared" si="0"/>
        <v>2664.7200000000003</v>
      </c>
      <c r="X16" s="105" t="s">
        <v>271</v>
      </c>
      <c r="Y16" s="78"/>
      <c r="Z16" s="78"/>
      <c r="AA16" s="78"/>
      <c r="AB16" s="114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178"/>
    </row>
    <row r="17" spans="1:40" s="20" customFormat="1" ht="58.5" customHeight="1" x14ac:dyDescent="0.35">
      <c r="A17" s="186">
        <v>6</v>
      </c>
      <c r="B17" s="187"/>
      <c r="C17" s="156" t="s">
        <v>35</v>
      </c>
      <c r="D17" s="157" t="s">
        <v>36</v>
      </c>
      <c r="E17" s="158">
        <v>1074</v>
      </c>
      <c r="F17" s="159" t="s">
        <v>26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275</v>
      </c>
      <c r="N17" s="158">
        <v>250</v>
      </c>
      <c r="O17" s="158">
        <v>75</v>
      </c>
      <c r="P17" s="158">
        <v>1426</v>
      </c>
      <c r="Q17" s="158">
        <v>427</v>
      </c>
      <c r="R17" s="158">
        <v>0</v>
      </c>
      <c r="S17" s="158">
        <v>0</v>
      </c>
      <c r="T17" s="158">
        <v>0</v>
      </c>
      <c r="U17" s="158">
        <v>0</v>
      </c>
      <c r="V17" s="78"/>
      <c r="W17" s="95">
        <f t="shared" si="0"/>
        <v>3527</v>
      </c>
      <c r="X17" s="105" t="s">
        <v>271</v>
      </c>
      <c r="Y17" s="78"/>
      <c r="Z17" s="78"/>
      <c r="AA17" s="78"/>
      <c r="AB17" s="114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178"/>
    </row>
    <row r="18" spans="1:40" s="20" customFormat="1" ht="58.5" customHeight="1" x14ac:dyDescent="0.35">
      <c r="A18" s="188">
        <v>7</v>
      </c>
      <c r="B18" s="189"/>
      <c r="C18" s="154" t="s">
        <v>37</v>
      </c>
      <c r="D18" s="155" t="s">
        <v>36</v>
      </c>
      <c r="E18" s="140">
        <v>1074</v>
      </c>
      <c r="F18" s="141" t="s">
        <v>26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 t="s">
        <v>38</v>
      </c>
      <c r="M18" s="140">
        <v>0</v>
      </c>
      <c r="N18" s="140">
        <v>250</v>
      </c>
      <c r="O18" s="140">
        <v>50</v>
      </c>
      <c r="P18" s="140">
        <v>1701</v>
      </c>
      <c r="Q18" s="160">
        <v>427</v>
      </c>
      <c r="R18" s="160">
        <v>0</v>
      </c>
      <c r="S18" s="160">
        <v>0</v>
      </c>
      <c r="T18" s="160">
        <v>0</v>
      </c>
      <c r="U18" s="160">
        <v>0</v>
      </c>
      <c r="V18" s="78"/>
      <c r="W18" s="95">
        <f t="shared" si="0"/>
        <v>3502</v>
      </c>
      <c r="X18" s="105" t="s">
        <v>271</v>
      </c>
      <c r="Y18" s="78"/>
      <c r="Z18" s="78"/>
      <c r="AA18" s="78"/>
      <c r="AB18" s="114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178"/>
    </row>
    <row r="19" spans="1:40" s="20" customFormat="1" ht="58.5" customHeight="1" x14ac:dyDescent="0.35">
      <c r="A19" s="186">
        <v>8</v>
      </c>
      <c r="B19" s="187"/>
      <c r="C19" s="156" t="s">
        <v>39</v>
      </c>
      <c r="D19" s="157" t="s">
        <v>32</v>
      </c>
      <c r="E19" s="158">
        <v>876</v>
      </c>
      <c r="F19" s="159" t="s">
        <v>26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187.5</v>
      </c>
      <c r="M19" s="158">
        <v>267.77999999999997</v>
      </c>
      <c r="N19" s="158">
        <v>0</v>
      </c>
      <c r="O19" s="158">
        <v>56.25</v>
      </c>
      <c r="P19" s="158">
        <v>957</v>
      </c>
      <c r="Q19" s="158">
        <v>323.22000000000003</v>
      </c>
      <c r="R19" s="158">
        <v>0</v>
      </c>
      <c r="S19" s="158">
        <v>0</v>
      </c>
      <c r="T19" s="158">
        <v>0</v>
      </c>
      <c r="U19" s="158">
        <v>0</v>
      </c>
      <c r="V19" s="78"/>
      <c r="W19" s="95">
        <f t="shared" si="0"/>
        <v>2667.75</v>
      </c>
      <c r="X19" s="105" t="s">
        <v>271</v>
      </c>
      <c r="Y19" s="78"/>
      <c r="Z19" s="78"/>
      <c r="AA19" s="78"/>
      <c r="AB19" s="114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178"/>
    </row>
    <row r="20" spans="1:40" s="20" customFormat="1" ht="58.5" customHeight="1" x14ac:dyDescent="0.35">
      <c r="A20" s="188">
        <v>9</v>
      </c>
      <c r="B20" s="189"/>
      <c r="C20" s="154" t="s">
        <v>40</v>
      </c>
      <c r="D20" s="155" t="s">
        <v>41</v>
      </c>
      <c r="E20" s="140">
        <v>1302</v>
      </c>
      <c r="F20" s="141" t="s">
        <v>26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250</v>
      </c>
      <c r="M20" s="140">
        <v>275</v>
      </c>
      <c r="N20" s="140">
        <v>0</v>
      </c>
      <c r="O20" s="140">
        <v>75</v>
      </c>
      <c r="P20" s="140">
        <v>1273</v>
      </c>
      <c r="Q20" s="160">
        <v>324</v>
      </c>
      <c r="R20" s="160">
        <v>0</v>
      </c>
      <c r="S20" s="160">
        <v>0</v>
      </c>
      <c r="T20" s="160">
        <v>0</v>
      </c>
      <c r="U20" s="160">
        <v>0</v>
      </c>
      <c r="V20" s="78"/>
      <c r="W20" s="95">
        <f t="shared" si="0"/>
        <v>3499</v>
      </c>
      <c r="X20" s="105" t="s">
        <v>271</v>
      </c>
      <c r="Y20" s="78"/>
      <c r="Z20" s="78"/>
      <c r="AA20" s="78"/>
      <c r="AB20" s="114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178"/>
    </row>
    <row r="21" spans="1:40" s="20" customFormat="1" ht="58.5" customHeight="1" x14ac:dyDescent="0.35">
      <c r="A21" s="186">
        <v>10</v>
      </c>
      <c r="B21" s="187"/>
      <c r="C21" s="156" t="s">
        <v>42</v>
      </c>
      <c r="D21" s="157" t="s">
        <v>43</v>
      </c>
      <c r="E21" s="158">
        <v>813.75</v>
      </c>
      <c r="F21" s="159" t="s">
        <v>26</v>
      </c>
      <c r="G21" s="158">
        <v>0</v>
      </c>
      <c r="H21" s="158">
        <v>0</v>
      </c>
      <c r="I21" s="158">
        <v>0</v>
      </c>
      <c r="J21" s="158">
        <v>400</v>
      </c>
      <c r="K21" s="158">
        <v>0</v>
      </c>
      <c r="L21" s="158">
        <v>156.25</v>
      </c>
      <c r="M21" s="158">
        <v>0</v>
      </c>
      <c r="N21" s="158">
        <v>0</v>
      </c>
      <c r="O21" s="158">
        <v>46.88</v>
      </c>
      <c r="P21" s="158">
        <v>568</v>
      </c>
      <c r="Q21" s="158">
        <v>202</v>
      </c>
      <c r="R21" s="158">
        <v>0</v>
      </c>
      <c r="S21" s="158">
        <v>0</v>
      </c>
      <c r="T21" s="158">
        <v>0</v>
      </c>
      <c r="U21" s="158">
        <v>0</v>
      </c>
      <c r="V21" s="78"/>
      <c r="W21" s="95">
        <f t="shared" si="0"/>
        <v>2186.88</v>
      </c>
      <c r="X21" s="103" t="s">
        <v>269</v>
      </c>
      <c r="Y21" s="78"/>
      <c r="Z21" s="78"/>
      <c r="AA21" s="78"/>
      <c r="AB21" s="114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178"/>
    </row>
    <row r="22" spans="1:40" s="20" customFormat="1" ht="58.5" customHeight="1" x14ac:dyDescent="0.35">
      <c r="A22" s="188">
        <v>11</v>
      </c>
      <c r="B22" s="189"/>
      <c r="C22" s="154" t="s">
        <v>44</v>
      </c>
      <c r="D22" s="155" t="s">
        <v>43</v>
      </c>
      <c r="E22" s="140">
        <v>813.75</v>
      </c>
      <c r="F22" s="141" t="s">
        <v>26</v>
      </c>
      <c r="G22" s="140">
        <v>0</v>
      </c>
      <c r="H22" s="140">
        <v>0</v>
      </c>
      <c r="I22" s="140">
        <v>0</v>
      </c>
      <c r="J22" s="140">
        <v>400</v>
      </c>
      <c r="K22" s="140">
        <v>0</v>
      </c>
      <c r="L22" s="140">
        <v>156.25</v>
      </c>
      <c r="M22" s="140">
        <v>0</v>
      </c>
      <c r="N22" s="140">
        <v>0</v>
      </c>
      <c r="O22" s="140">
        <v>46.88</v>
      </c>
      <c r="P22" s="140">
        <v>568</v>
      </c>
      <c r="Q22" s="160">
        <v>142</v>
      </c>
      <c r="R22" s="160">
        <v>0</v>
      </c>
      <c r="S22" s="160">
        <v>0</v>
      </c>
      <c r="T22" s="160">
        <v>0</v>
      </c>
      <c r="U22" s="160">
        <v>0</v>
      </c>
      <c r="V22" s="78"/>
      <c r="W22" s="95">
        <f t="shared" si="0"/>
        <v>2126.88</v>
      </c>
      <c r="X22" s="101" t="s">
        <v>267</v>
      </c>
      <c r="Y22" s="78"/>
      <c r="Z22" s="78"/>
      <c r="AA22" s="78"/>
      <c r="AB22" s="114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178"/>
    </row>
    <row r="23" spans="1:40" s="20" customFormat="1" ht="58.5" customHeight="1" x14ac:dyDescent="0.35">
      <c r="A23" s="186">
        <v>12</v>
      </c>
      <c r="B23" s="187"/>
      <c r="C23" s="156" t="s">
        <v>45</v>
      </c>
      <c r="D23" s="157" t="s">
        <v>46</v>
      </c>
      <c r="E23" s="158">
        <v>584</v>
      </c>
      <c r="F23" s="159" t="s">
        <v>26</v>
      </c>
      <c r="G23" s="158">
        <v>0</v>
      </c>
      <c r="H23" s="158">
        <v>0</v>
      </c>
      <c r="I23" s="158">
        <v>0</v>
      </c>
      <c r="J23" s="158">
        <v>400</v>
      </c>
      <c r="K23" s="158">
        <v>0</v>
      </c>
      <c r="L23" s="158">
        <v>125</v>
      </c>
      <c r="M23" s="158">
        <v>0</v>
      </c>
      <c r="N23" s="158">
        <v>0</v>
      </c>
      <c r="O23" s="158">
        <v>37.5</v>
      </c>
      <c r="P23" s="158">
        <v>416</v>
      </c>
      <c r="Q23" s="158">
        <v>172</v>
      </c>
      <c r="R23" s="158">
        <v>0</v>
      </c>
      <c r="S23" s="158">
        <v>0</v>
      </c>
      <c r="T23" s="158">
        <v>0</v>
      </c>
      <c r="U23" s="158">
        <v>0</v>
      </c>
      <c r="V23" s="78"/>
      <c r="W23" s="95">
        <f t="shared" si="0"/>
        <v>1734.5</v>
      </c>
      <c r="X23" s="101" t="s">
        <v>267</v>
      </c>
      <c r="Y23" s="78"/>
      <c r="Z23" s="78"/>
      <c r="AA23" s="78"/>
      <c r="AB23" s="114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177"/>
    </row>
    <row r="24" spans="1:40" s="20" customFormat="1" ht="58.5" customHeight="1" x14ac:dyDescent="0.35">
      <c r="A24" s="188">
        <v>13</v>
      </c>
      <c r="B24" s="189"/>
      <c r="C24" s="154" t="s">
        <v>47</v>
      </c>
      <c r="D24" s="155" t="s">
        <v>48</v>
      </c>
      <c r="E24" s="140">
        <v>584</v>
      </c>
      <c r="F24" s="141" t="s">
        <v>26</v>
      </c>
      <c r="G24" s="140">
        <v>0</v>
      </c>
      <c r="H24" s="140">
        <v>0</v>
      </c>
      <c r="I24" s="140">
        <v>0</v>
      </c>
      <c r="J24" s="140">
        <v>400</v>
      </c>
      <c r="K24" s="140">
        <v>0</v>
      </c>
      <c r="L24" s="140">
        <v>125</v>
      </c>
      <c r="M24" s="140">
        <v>0</v>
      </c>
      <c r="N24" s="140">
        <v>0</v>
      </c>
      <c r="O24" s="140">
        <v>37.5</v>
      </c>
      <c r="P24" s="140">
        <v>416</v>
      </c>
      <c r="Q24" s="160">
        <v>172</v>
      </c>
      <c r="R24" s="160">
        <v>0</v>
      </c>
      <c r="S24" s="160">
        <v>0</v>
      </c>
      <c r="T24" s="160">
        <v>0</v>
      </c>
      <c r="U24" s="160">
        <v>0</v>
      </c>
      <c r="V24" s="78"/>
      <c r="W24" s="95">
        <f t="shared" si="0"/>
        <v>1734.5</v>
      </c>
      <c r="X24" s="101" t="s">
        <v>267</v>
      </c>
      <c r="Y24" s="78"/>
      <c r="Z24" s="78"/>
      <c r="AA24" s="78"/>
      <c r="AB24" s="114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177"/>
    </row>
    <row r="25" spans="1:40" s="20" customFormat="1" ht="58.5" customHeight="1" x14ac:dyDescent="0.35">
      <c r="A25" s="186">
        <v>14</v>
      </c>
      <c r="B25" s="187"/>
      <c r="C25" s="156" t="s">
        <v>49</v>
      </c>
      <c r="D25" s="157" t="s">
        <v>50</v>
      </c>
      <c r="E25" s="158">
        <v>813.75</v>
      </c>
      <c r="F25" s="159" t="s">
        <v>26</v>
      </c>
      <c r="G25" s="158">
        <v>0</v>
      </c>
      <c r="H25" s="158">
        <v>0</v>
      </c>
      <c r="I25" s="158">
        <v>0</v>
      </c>
      <c r="J25" s="158">
        <v>400</v>
      </c>
      <c r="K25" s="158">
        <v>0</v>
      </c>
      <c r="L25" s="158">
        <v>156.25</v>
      </c>
      <c r="M25" s="158">
        <v>0</v>
      </c>
      <c r="N25" s="158">
        <v>0</v>
      </c>
      <c r="O25" s="158">
        <v>46.88</v>
      </c>
      <c r="P25" s="158">
        <v>568</v>
      </c>
      <c r="Q25" s="158">
        <v>142</v>
      </c>
      <c r="R25" s="158">
        <v>0</v>
      </c>
      <c r="S25" s="158">
        <v>0</v>
      </c>
      <c r="T25" s="158">
        <v>0</v>
      </c>
      <c r="U25" s="158">
        <v>0</v>
      </c>
      <c r="V25" s="78"/>
      <c r="W25" s="95">
        <f t="shared" si="0"/>
        <v>2126.88</v>
      </c>
      <c r="X25" s="101" t="s">
        <v>267</v>
      </c>
      <c r="Y25" s="78"/>
      <c r="Z25" s="78"/>
      <c r="AA25" s="78"/>
      <c r="AB25" s="114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178"/>
    </row>
    <row r="26" spans="1:40" s="20" customFormat="1" ht="58.5" customHeight="1" x14ac:dyDescent="0.35">
      <c r="A26" s="188">
        <v>15</v>
      </c>
      <c r="B26" s="189"/>
      <c r="C26" s="154" t="s">
        <v>51</v>
      </c>
      <c r="D26" s="155" t="s">
        <v>46</v>
      </c>
      <c r="E26" s="140">
        <v>584</v>
      </c>
      <c r="F26" s="141" t="s">
        <v>26</v>
      </c>
      <c r="G26" s="140">
        <v>0</v>
      </c>
      <c r="H26" s="140">
        <v>0</v>
      </c>
      <c r="I26" s="140">
        <v>0</v>
      </c>
      <c r="J26" s="140">
        <v>400</v>
      </c>
      <c r="K26" s="140">
        <v>0</v>
      </c>
      <c r="L26" s="140">
        <v>125</v>
      </c>
      <c r="M26" s="140">
        <v>0</v>
      </c>
      <c r="N26" s="140">
        <v>0</v>
      </c>
      <c r="O26" s="140">
        <v>25</v>
      </c>
      <c r="P26" s="140">
        <v>416</v>
      </c>
      <c r="Q26" s="160">
        <v>172</v>
      </c>
      <c r="R26" s="160">
        <v>0</v>
      </c>
      <c r="S26" s="160">
        <v>0</v>
      </c>
      <c r="T26" s="160">
        <v>0</v>
      </c>
      <c r="U26" s="160">
        <v>0</v>
      </c>
      <c r="V26" s="78"/>
      <c r="W26" s="95">
        <f t="shared" si="0"/>
        <v>1722</v>
      </c>
      <c r="X26" s="101" t="s">
        <v>267</v>
      </c>
      <c r="Y26" s="78"/>
      <c r="Z26" s="78"/>
      <c r="AA26" s="78"/>
      <c r="AB26" s="114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178"/>
    </row>
    <row r="27" spans="1:40" s="20" customFormat="1" ht="58.5" customHeight="1" x14ac:dyDescent="0.35">
      <c r="A27" s="186">
        <v>16</v>
      </c>
      <c r="B27" s="187"/>
      <c r="C27" s="156" t="s">
        <v>52</v>
      </c>
      <c r="D27" s="157" t="s">
        <v>53</v>
      </c>
      <c r="E27" s="158">
        <v>730</v>
      </c>
      <c r="F27" s="159" t="s">
        <v>26</v>
      </c>
      <c r="G27" s="158">
        <v>0</v>
      </c>
      <c r="H27" s="158">
        <v>0</v>
      </c>
      <c r="I27" s="158">
        <v>0</v>
      </c>
      <c r="J27" s="158">
        <v>400</v>
      </c>
      <c r="K27" s="158">
        <v>0</v>
      </c>
      <c r="L27" s="158">
        <v>156.25</v>
      </c>
      <c r="M27" s="158">
        <v>0</v>
      </c>
      <c r="N27" s="158">
        <v>0</v>
      </c>
      <c r="O27" s="158">
        <v>46.88</v>
      </c>
      <c r="P27" s="158">
        <v>620</v>
      </c>
      <c r="Q27" s="158">
        <v>215</v>
      </c>
      <c r="R27" s="158">
        <v>0</v>
      </c>
      <c r="S27" s="158">
        <v>0</v>
      </c>
      <c r="T27" s="158">
        <v>0</v>
      </c>
      <c r="U27" s="158">
        <v>0</v>
      </c>
      <c r="V27" s="78"/>
      <c r="W27" s="95">
        <f t="shared" si="0"/>
        <v>2168.13</v>
      </c>
      <c r="X27" s="102" t="s">
        <v>268</v>
      </c>
      <c r="Y27" s="78"/>
      <c r="Z27" s="78"/>
      <c r="AA27" s="78"/>
      <c r="AB27" s="114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177"/>
    </row>
    <row r="28" spans="1:40" s="20" customFormat="1" ht="58.5" customHeight="1" x14ac:dyDescent="0.35">
      <c r="A28" s="188">
        <v>17</v>
      </c>
      <c r="B28" s="189"/>
      <c r="C28" s="154" t="s">
        <v>54</v>
      </c>
      <c r="D28" s="155" t="s">
        <v>55</v>
      </c>
      <c r="E28" s="140">
        <v>1381</v>
      </c>
      <c r="F28" s="141" t="s">
        <v>26</v>
      </c>
      <c r="G28" s="140">
        <v>0</v>
      </c>
      <c r="H28" s="140">
        <v>0</v>
      </c>
      <c r="I28" s="140">
        <v>0</v>
      </c>
      <c r="J28" s="140">
        <v>400</v>
      </c>
      <c r="K28" s="140">
        <v>0</v>
      </c>
      <c r="L28" s="140">
        <v>250</v>
      </c>
      <c r="M28" s="140">
        <v>0</v>
      </c>
      <c r="N28" s="140">
        <v>0</v>
      </c>
      <c r="O28" s="140">
        <v>50</v>
      </c>
      <c r="P28" s="140">
        <v>1069</v>
      </c>
      <c r="Q28" s="160">
        <v>307</v>
      </c>
      <c r="R28" s="160">
        <v>0</v>
      </c>
      <c r="S28" s="160">
        <v>0</v>
      </c>
      <c r="T28" s="160">
        <v>0</v>
      </c>
      <c r="U28" s="160">
        <v>0</v>
      </c>
      <c r="V28" s="78"/>
      <c r="W28" s="95">
        <f t="shared" si="0"/>
        <v>3457</v>
      </c>
      <c r="X28" s="101" t="s">
        <v>267</v>
      </c>
      <c r="Y28" s="78"/>
      <c r="Z28" s="78"/>
      <c r="AA28" s="78"/>
      <c r="AB28" s="114"/>
      <c r="AC28" s="78"/>
      <c r="AD28" s="77"/>
      <c r="AE28" s="78"/>
      <c r="AF28" s="78"/>
      <c r="AG28" s="78"/>
      <c r="AH28" s="78"/>
      <c r="AI28" s="78"/>
      <c r="AJ28" s="78"/>
      <c r="AK28" s="78"/>
      <c r="AL28" s="78"/>
      <c r="AM28" s="177"/>
    </row>
    <row r="29" spans="1:40" s="20" customFormat="1" ht="58.5" customHeight="1" x14ac:dyDescent="0.35">
      <c r="A29" s="186">
        <v>18</v>
      </c>
      <c r="B29" s="187"/>
      <c r="C29" s="156" t="s">
        <v>57</v>
      </c>
      <c r="D29" s="157" t="s">
        <v>48</v>
      </c>
      <c r="E29" s="158">
        <v>584</v>
      </c>
      <c r="F29" s="159" t="s">
        <v>26</v>
      </c>
      <c r="G29" s="158">
        <v>0</v>
      </c>
      <c r="H29" s="158">
        <v>0</v>
      </c>
      <c r="I29" s="158">
        <v>0</v>
      </c>
      <c r="J29" s="158">
        <v>400</v>
      </c>
      <c r="K29" s="158">
        <v>0</v>
      </c>
      <c r="L29" s="158">
        <v>125</v>
      </c>
      <c r="M29" s="158">
        <v>0</v>
      </c>
      <c r="N29" s="158">
        <v>0</v>
      </c>
      <c r="O29" s="158">
        <v>37.5</v>
      </c>
      <c r="P29" s="158">
        <v>416</v>
      </c>
      <c r="Q29" s="158">
        <v>172</v>
      </c>
      <c r="R29" s="158">
        <v>0</v>
      </c>
      <c r="S29" s="158">
        <v>0</v>
      </c>
      <c r="T29" s="158">
        <v>0</v>
      </c>
      <c r="U29" s="158">
        <v>0</v>
      </c>
      <c r="V29" s="78"/>
      <c r="W29" s="95">
        <f>SUM(E29:U29)</f>
        <v>1734.5</v>
      </c>
      <c r="X29" s="104" t="s">
        <v>270</v>
      </c>
      <c r="Y29" s="78"/>
      <c r="Z29" s="78"/>
      <c r="AA29" s="78"/>
      <c r="AB29" s="114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177"/>
    </row>
    <row r="30" spans="1:40" s="20" customFormat="1" ht="58.5" customHeight="1" x14ac:dyDescent="0.35">
      <c r="A30" s="188">
        <v>19</v>
      </c>
      <c r="B30" s="189"/>
      <c r="C30" s="154" t="s">
        <v>58</v>
      </c>
      <c r="D30" s="155" t="s">
        <v>59</v>
      </c>
      <c r="E30" s="140">
        <v>1192</v>
      </c>
      <c r="F30" s="141" t="s">
        <v>26</v>
      </c>
      <c r="G30" s="140">
        <v>0</v>
      </c>
      <c r="H30" s="140">
        <v>0</v>
      </c>
      <c r="I30" s="140">
        <v>0</v>
      </c>
      <c r="J30" s="140">
        <v>400</v>
      </c>
      <c r="K30" s="140">
        <v>0</v>
      </c>
      <c r="L30" s="140">
        <v>250</v>
      </c>
      <c r="M30" s="140">
        <v>0</v>
      </c>
      <c r="N30" s="140">
        <v>0</v>
      </c>
      <c r="O30" s="140">
        <v>75</v>
      </c>
      <c r="P30" s="140">
        <v>1233</v>
      </c>
      <c r="Q30" s="160">
        <v>407</v>
      </c>
      <c r="R30" s="160">
        <v>0</v>
      </c>
      <c r="S30" s="160">
        <v>0</v>
      </c>
      <c r="T30" s="160">
        <v>0</v>
      </c>
      <c r="U30" s="160">
        <v>0</v>
      </c>
      <c r="V30" s="78"/>
      <c r="W30" s="95">
        <f>SUM(E30:U30)</f>
        <v>3557</v>
      </c>
      <c r="X30" s="104" t="s">
        <v>270</v>
      </c>
      <c r="Y30" s="78"/>
      <c r="Z30" s="78"/>
      <c r="AA30" s="78"/>
      <c r="AB30" s="114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177"/>
    </row>
    <row r="31" spans="1:40" s="20" customFormat="1" ht="58.5" customHeight="1" x14ac:dyDescent="0.35">
      <c r="A31" s="186">
        <v>20</v>
      </c>
      <c r="B31" s="187"/>
      <c r="C31" s="156" t="s">
        <v>60</v>
      </c>
      <c r="D31" s="157" t="s">
        <v>61</v>
      </c>
      <c r="E31" s="158">
        <v>1381</v>
      </c>
      <c r="F31" s="159" t="s">
        <v>26</v>
      </c>
      <c r="G31" s="158">
        <v>0</v>
      </c>
      <c r="H31" s="158">
        <v>0</v>
      </c>
      <c r="I31" s="158">
        <v>0</v>
      </c>
      <c r="J31" s="158">
        <v>400</v>
      </c>
      <c r="K31" s="158">
        <v>0</v>
      </c>
      <c r="L31" s="158">
        <v>250</v>
      </c>
      <c r="M31" s="158">
        <v>0</v>
      </c>
      <c r="N31" s="158"/>
      <c r="O31" s="158">
        <v>50</v>
      </c>
      <c r="P31" s="158">
        <v>1069</v>
      </c>
      <c r="Q31" s="158">
        <v>307</v>
      </c>
      <c r="R31" s="158">
        <v>0</v>
      </c>
      <c r="S31" s="158">
        <v>0</v>
      </c>
      <c r="T31" s="158">
        <v>0</v>
      </c>
      <c r="U31" s="158">
        <v>0</v>
      </c>
      <c r="V31" s="78"/>
      <c r="W31" s="95">
        <f>SUM(E31:U31)</f>
        <v>3457</v>
      </c>
      <c r="X31" s="104" t="s">
        <v>270</v>
      </c>
      <c r="Y31" s="78"/>
      <c r="Z31" s="78"/>
      <c r="AA31" s="78"/>
      <c r="AB31" s="114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177"/>
    </row>
    <row r="32" spans="1:40" s="20" customFormat="1" ht="58.5" customHeight="1" x14ac:dyDescent="0.35">
      <c r="A32" s="188">
        <v>21</v>
      </c>
      <c r="B32" s="189"/>
      <c r="C32" s="154" t="s">
        <v>56</v>
      </c>
      <c r="D32" s="155" t="s">
        <v>48</v>
      </c>
      <c r="E32" s="140">
        <v>584</v>
      </c>
      <c r="F32" s="141" t="s">
        <v>26</v>
      </c>
      <c r="G32" s="140">
        <v>0</v>
      </c>
      <c r="H32" s="140">
        <v>0</v>
      </c>
      <c r="I32" s="140">
        <v>0</v>
      </c>
      <c r="J32" s="140">
        <v>400</v>
      </c>
      <c r="K32" s="140">
        <v>0</v>
      </c>
      <c r="L32" s="140">
        <v>125</v>
      </c>
      <c r="M32" s="140">
        <v>0</v>
      </c>
      <c r="N32" s="140">
        <v>0</v>
      </c>
      <c r="O32" s="140">
        <v>37.5</v>
      </c>
      <c r="P32" s="140">
        <v>416</v>
      </c>
      <c r="Q32" s="160">
        <v>172</v>
      </c>
      <c r="R32" s="160">
        <v>0</v>
      </c>
      <c r="S32" s="160">
        <v>0</v>
      </c>
      <c r="T32" s="160">
        <v>0</v>
      </c>
      <c r="U32" s="160">
        <v>0</v>
      </c>
      <c r="V32" s="78"/>
      <c r="W32" s="95">
        <f t="shared" si="0"/>
        <v>1734.5</v>
      </c>
      <c r="X32" s="104" t="s">
        <v>270</v>
      </c>
      <c r="Y32" s="78"/>
      <c r="Z32" s="78"/>
      <c r="AA32" s="78"/>
      <c r="AB32" s="114"/>
      <c r="AC32" s="78"/>
      <c r="AD32" s="77">
        <f>SUM(E12:U32)</f>
        <v>56967.27</v>
      </c>
      <c r="AE32" s="78"/>
      <c r="AF32" s="78"/>
      <c r="AG32" s="78"/>
      <c r="AH32" s="78"/>
      <c r="AI32" s="78"/>
      <c r="AJ32" s="78"/>
      <c r="AK32" s="78"/>
      <c r="AL32" s="78"/>
      <c r="AM32" s="177"/>
      <c r="AN32" s="174"/>
    </row>
    <row r="33" spans="1:41" ht="45.75" x14ac:dyDescent="0.35">
      <c r="A33" s="219" t="s">
        <v>62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W33" s="79"/>
      <c r="AN33" s="174"/>
      <c r="AO33" s="175"/>
    </row>
    <row r="34" spans="1:41" s="20" customFormat="1" ht="58.5" customHeight="1" x14ac:dyDescent="0.35">
      <c r="A34" s="119">
        <v>22</v>
      </c>
      <c r="B34" s="83">
        <v>1</v>
      </c>
      <c r="C34" s="150" t="s">
        <v>63</v>
      </c>
      <c r="D34" s="151" t="s">
        <v>64</v>
      </c>
      <c r="E34" s="152">
        <f>5011</f>
        <v>5011</v>
      </c>
      <c r="F34" s="153" t="s">
        <v>26</v>
      </c>
      <c r="G34" s="152">
        <v>0</v>
      </c>
      <c r="H34" s="152">
        <v>0</v>
      </c>
      <c r="I34" s="152">
        <v>0</v>
      </c>
      <c r="J34" s="152">
        <v>0</v>
      </c>
      <c r="K34" s="152">
        <f>2000</f>
        <v>2000</v>
      </c>
      <c r="L34" s="152">
        <v>0</v>
      </c>
      <c r="M34" s="152">
        <v>0</v>
      </c>
      <c r="N34" s="152">
        <f>250</f>
        <v>250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78"/>
      <c r="W34" s="77"/>
      <c r="X34" s="105" t="s">
        <v>271</v>
      </c>
      <c r="Y34" s="78"/>
      <c r="Z34" s="78"/>
      <c r="AA34" s="78"/>
      <c r="AB34" s="114"/>
      <c r="AC34" s="78"/>
      <c r="AD34" s="77">
        <f>SUM(E36:U36)</f>
        <v>18625</v>
      </c>
      <c r="AE34" s="78"/>
      <c r="AF34" s="78"/>
      <c r="AG34" s="78"/>
      <c r="AH34" s="78"/>
      <c r="AI34" s="78"/>
      <c r="AJ34" s="78"/>
      <c r="AK34" s="78"/>
      <c r="AL34" s="78"/>
      <c r="AM34" s="177"/>
    </row>
    <row r="35" spans="1:41" ht="45.75" x14ac:dyDescent="0.25">
      <c r="A35" s="195" t="s">
        <v>65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AD35" s="127">
        <f>+AD34+AD32</f>
        <v>75592.26999999999</v>
      </c>
    </row>
    <row r="36" spans="1:41" s="20" customFormat="1" ht="58.5" customHeight="1" x14ac:dyDescent="0.35">
      <c r="A36" s="120">
        <v>23</v>
      </c>
      <c r="B36" s="84">
        <v>1</v>
      </c>
      <c r="C36" s="146" t="s">
        <v>66</v>
      </c>
      <c r="D36" s="147" t="s">
        <v>67</v>
      </c>
      <c r="E36" s="148">
        <v>18000</v>
      </c>
      <c r="F36" s="149" t="s">
        <v>26</v>
      </c>
      <c r="G36" s="148">
        <v>0</v>
      </c>
      <c r="H36" s="148">
        <v>0</v>
      </c>
      <c r="I36" s="148">
        <v>375</v>
      </c>
      <c r="J36" s="148">
        <v>0</v>
      </c>
      <c r="K36" s="148">
        <v>0</v>
      </c>
      <c r="L36" s="148">
        <v>250</v>
      </c>
      <c r="M36" s="148">
        <v>0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78"/>
      <c r="W36" s="77"/>
      <c r="X36" s="105" t="s">
        <v>271</v>
      </c>
      <c r="Y36" s="78"/>
      <c r="Z36" s="78"/>
      <c r="AA36" s="78"/>
      <c r="AB36" s="114"/>
      <c r="AC36" s="78"/>
      <c r="AD36" s="127">
        <v>76532.240000000005</v>
      </c>
      <c r="AE36" s="81">
        <f>+AD36-AD35</f>
        <v>939.97000000001572</v>
      </c>
      <c r="AF36" s="78"/>
      <c r="AG36" s="78"/>
      <c r="AH36" s="78"/>
      <c r="AI36" s="78"/>
      <c r="AJ36" s="78"/>
      <c r="AK36" s="78"/>
      <c r="AL36" s="78"/>
      <c r="AM36" s="178"/>
    </row>
    <row r="37" spans="1:41" ht="45.75" x14ac:dyDescent="0.25">
      <c r="A37" s="190" t="s">
        <v>68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</row>
    <row r="38" spans="1:41" s="20" customFormat="1" ht="58.5" customHeight="1" x14ac:dyDescent="0.35">
      <c r="A38" s="121">
        <v>24</v>
      </c>
      <c r="B38" s="99">
        <v>1</v>
      </c>
      <c r="C38" s="138" t="s">
        <v>69</v>
      </c>
      <c r="D38" s="139" t="s">
        <v>70</v>
      </c>
      <c r="E38" s="140">
        <v>2425.75</v>
      </c>
      <c r="F38" s="141" t="s">
        <v>26</v>
      </c>
      <c r="G38" s="140">
        <v>250</v>
      </c>
      <c r="H38" s="140">
        <v>994.63</v>
      </c>
      <c r="I38" s="140">
        <v>0</v>
      </c>
      <c r="J38" s="140">
        <v>0</v>
      </c>
      <c r="K38" s="140">
        <v>0</v>
      </c>
      <c r="L38" s="140" t="s">
        <v>71</v>
      </c>
      <c r="M38" s="140">
        <v>0</v>
      </c>
      <c r="N38" s="140">
        <v>0</v>
      </c>
      <c r="O38" s="140">
        <v>0</v>
      </c>
      <c r="P38" s="160">
        <v>0</v>
      </c>
      <c r="Q38" s="160">
        <v>0</v>
      </c>
      <c r="R38" s="160">
        <v>0</v>
      </c>
      <c r="S38" s="160">
        <v>0</v>
      </c>
      <c r="T38" s="160">
        <v>0</v>
      </c>
      <c r="U38" s="160">
        <v>0</v>
      </c>
      <c r="V38" s="78"/>
      <c r="W38" s="95">
        <f>SUM(E38:U38)</f>
        <v>3670.38</v>
      </c>
      <c r="X38" s="105" t="s">
        <v>271</v>
      </c>
      <c r="Y38" s="95">
        <f t="shared" ref="Y38:Y58" si="1">SUM(S38:U38)</f>
        <v>0</v>
      </c>
      <c r="Z38" s="78"/>
      <c r="AA38" s="78"/>
      <c r="AB38" s="117">
        <f>SUM(E38:U38)</f>
        <v>3670.38</v>
      </c>
      <c r="AC38" s="78"/>
      <c r="AD38" s="82"/>
      <c r="AE38" s="78"/>
      <c r="AF38" s="78"/>
      <c r="AG38" s="78"/>
      <c r="AH38" s="78"/>
      <c r="AI38" s="78"/>
      <c r="AJ38" s="78"/>
      <c r="AK38" s="78"/>
      <c r="AL38" s="78"/>
      <c r="AM38" s="178"/>
    </row>
    <row r="39" spans="1:41" s="20" customFormat="1" ht="68.25" customHeight="1" x14ac:dyDescent="0.35">
      <c r="A39" s="122">
        <v>25</v>
      </c>
      <c r="B39" s="100">
        <v>2</v>
      </c>
      <c r="C39" s="142" t="s">
        <v>254</v>
      </c>
      <c r="D39" s="143" t="s">
        <v>70</v>
      </c>
      <c r="E39" s="144">
        <v>2425.75</v>
      </c>
      <c r="F39" s="145" t="s">
        <v>26</v>
      </c>
      <c r="G39" s="144">
        <v>250</v>
      </c>
      <c r="H39" s="144">
        <v>994.63</v>
      </c>
      <c r="I39" s="144">
        <v>0</v>
      </c>
      <c r="J39" s="144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144">
        <v>0</v>
      </c>
      <c r="R39" s="144">
        <v>0</v>
      </c>
      <c r="S39" s="144">
        <v>0</v>
      </c>
      <c r="T39" s="144">
        <v>0</v>
      </c>
      <c r="U39" s="144">
        <v>0</v>
      </c>
      <c r="V39" s="78"/>
      <c r="W39" s="95">
        <f>SUM(E39:U39)</f>
        <v>3670.38</v>
      </c>
      <c r="X39" s="105" t="s">
        <v>271</v>
      </c>
      <c r="Y39" s="95">
        <f t="shared" si="1"/>
        <v>0</v>
      </c>
      <c r="Z39" s="78"/>
      <c r="AA39" s="78"/>
      <c r="AB39" s="117">
        <f t="shared" ref="AB39:AB102" si="2">SUM(E39:U39)</f>
        <v>3670.38</v>
      </c>
      <c r="AC39" s="78"/>
      <c r="AD39" s="82"/>
      <c r="AE39" s="78"/>
      <c r="AF39" s="78"/>
      <c r="AG39" s="78"/>
      <c r="AH39" s="78"/>
      <c r="AI39" s="78"/>
      <c r="AJ39" s="78"/>
      <c r="AK39" s="78"/>
      <c r="AL39" s="78"/>
      <c r="AM39" s="178"/>
    </row>
    <row r="40" spans="1:41" s="20" customFormat="1" ht="58.5" customHeight="1" x14ac:dyDescent="0.35">
      <c r="A40" s="121">
        <v>26</v>
      </c>
      <c r="B40" s="99">
        <v>3</v>
      </c>
      <c r="C40" s="138" t="s">
        <v>72</v>
      </c>
      <c r="D40" s="139" t="s">
        <v>70</v>
      </c>
      <c r="E40" s="140">
        <v>2425.75</v>
      </c>
      <c r="F40" s="141" t="s">
        <v>26</v>
      </c>
      <c r="G40" s="140">
        <v>250</v>
      </c>
      <c r="H40" s="140">
        <v>994.63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35</v>
      </c>
      <c r="P40" s="160">
        <v>0</v>
      </c>
      <c r="Q40" s="160">
        <v>0</v>
      </c>
      <c r="R40" s="160">
        <v>0</v>
      </c>
      <c r="S40" s="160">
        <v>0</v>
      </c>
      <c r="T40" s="160">
        <v>0</v>
      </c>
      <c r="U40" s="160">
        <v>0</v>
      </c>
      <c r="V40" s="78"/>
      <c r="W40" s="95">
        <f t="shared" ref="W40:W60" si="3">SUM(E40:U40)</f>
        <v>3705.38</v>
      </c>
      <c r="X40" s="105" t="s">
        <v>271</v>
      </c>
      <c r="Y40" s="95">
        <f t="shared" si="1"/>
        <v>0</v>
      </c>
      <c r="Z40" s="78"/>
      <c r="AA40" s="78"/>
      <c r="AB40" s="117">
        <f t="shared" si="2"/>
        <v>3705.38</v>
      </c>
      <c r="AC40" s="78"/>
      <c r="AD40" s="82"/>
      <c r="AE40" s="78"/>
      <c r="AF40" s="78"/>
      <c r="AG40" s="78"/>
      <c r="AH40" s="78"/>
      <c r="AI40" s="78"/>
      <c r="AJ40" s="78"/>
      <c r="AK40" s="78"/>
      <c r="AL40" s="78"/>
      <c r="AM40" s="178"/>
    </row>
    <row r="41" spans="1:41" s="20" customFormat="1" ht="58.5" customHeight="1" x14ac:dyDescent="0.35">
      <c r="A41" s="122">
        <v>27</v>
      </c>
      <c r="B41" s="100">
        <v>4</v>
      </c>
      <c r="C41" s="142" t="s">
        <v>275</v>
      </c>
      <c r="D41" s="143" t="s">
        <v>70</v>
      </c>
      <c r="E41" s="144">
        <v>2425.75</v>
      </c>
      <c r="F41" s="145" t="s">
        <v>26</v>
      </c>
      <c r="G41" s="144">
        <v>250</v>
      </c>
      <c r="H41" s="144">
        <v>994.63</v>
      </c>
      <c r="I41" s="144">
        <v>0</v>
      </c>
      <c r="J41" s="144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75</v>
      </c>
      <c r="P41" s="144">
        <v>0</v>
      </c>
      <c r="Q41" s="144">
        <v>0</v>
      </c>
      <c r="R41" s="144">
        <v>0</v>
      </c>
      <c r="S41" s="144">
        <v>0</v>
      </c>
      <c r="T41" s="144">
        <v>0</v>
      </c>
      <c r="U41" s="144">
        <v>0</v>
      </c>
      <c r="V41" s="78"/>
      <c r="W41" s="95">
        <f t="shared" si="3"/>
        <v>3745.38</v>
      </c>
      <c r="X41" s="105" t="s">
        <v>271</v>
      </c>
      <c r="Y41" s="95">
        <f t="shared" si="1"/>
        <v>0</v>
      </c>
      <c r="Z41" s="78"/>
      <c r="AA41" s="78"/>
      <c r="AB41" s="117">
        <f t="shared" si="2"/>
        <v>3745.38</v>
      </c>
      <c r="AC41" s="78"/>
      <c r="AD41" s="82"/>
      <c r="AE41" s="78"/>
      <c r="AF41" s="78"/>
      <c r="AG41" s="78"/>
      <c r="AH41" s="78"/>
      <c r="AI41" s="78"/>
      <c r="AJ41" s="78"/>
      <c r="AK41" s="78"/>
      <c r="AL41" s="78"/>
      <c r="AM41" s="178"/>
    </row>
    <row r="42" spans="1:41" s="20" customFormat="1" ht="58.5" customHeight="1" x14ac:dyDescent="0.35">
      <c r="A42" s="121">
        <v>28</v>
      </c>
      <c r="B42" s="99">
        <v>5</v>
      </c>
      <c r="C42" s="138" t="s">
        <v>74</v>
      </c>
      <c r="D42" s="139" t="s">
        <v>70</v>
      </c>
      <c r="E42" s="140">
        <v>2425.75</v>
      </c>
      <c r="F42" s="141" t="s">
        <v>26</v>
      </c>
      <c r="G42" s="140">
        <v>250</v>
      </c>
      <c r="H42" s="140">
        <v>994.63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75</v>
      </c>
      <c r="P42" s="160">
        <v>0</v>
      </c>
      <c r="Q42" s="160">
        <v>0</v>
      </c>
      <c r="R42" s="160">
        <v>0</v>
      </c>
      <c r="S42" s="160">
        <v>0</v>
      </c>
      <c r="T42" s="160">
        <v>0</v>
      </c>
      <c r="U42" s="160">
        <v>0</v>
      </c>
      <c r="V42" s="118"/>
      <c r="W42" s="95">
        <f t="shared" si="3"/>
        <v>3745.38</v>
      </c>
      <c r="X42" s="105" t="s">
        <v>271</v>
      </c>
      <c r="Y42" s="95">
        <f t="shared" si="1"/>
        <v>0</v>
      </c>
      <c r="Z42" s="78"/>
      <c r="AA42" s="78"/>
      <c r="AB42" s="117">
        <f t="shared" si="2"/>
        <v>3745.38</v>
      </c>
      <c r="AC42" s="78"/>
      <c r="AD42" s="82"/>
      <c r="AE42" s="78"/>
      <c r="AF42" s="78"/>
      <c r="AG42" s="78"/>
      <c r="AH42" s="78"/>
      <c r="AI42" s="78"/>
      <c r="AJ42" s="78"/>
      <c r="AK42" s="78"/>
      <c r="AL42" s="78"/>
      <c r="AM42" s="178"/>
    </row>
    <row r="43" spans="1:41" s="20" customFormat="1" ht="58.5" customHeight="1" x14ac:dyDescent="0.35">
      <c r="A43" s="122">
        <v>29</v>
      </c>
      <c r="B43" s="100">
        <v>6</v>
      </c>
      <c r="C43" s="142" t="s">
        <v>75</v>
      </c>
      <c r="D43" s="143" t="s">
        <v>70</v>
      </c>
      <c r="E43" s="144">
        <v>2425.75</v>
      </c>
      <c r="F43" s="145" t="s">
        <v>26</v>
      </c>
      <c r="G43" s="144">
        <v>250</v>
      </c>
      <c r="H43" s="144">
        <v>994.63</v>
      </c>
      <c r="I43" s="144">
        <v>0</v>
      </c>
      <c r="J43" s="144">
        <v>0</v>
      </c>
      <c r="K43" s="144">
        <v>0</v>
      </c>
      <c r="L43" s="144">
        <v>0</v>
      </c>
      <c r="M43" s="144">
        <v>0</v>
      </c>
      <c r="N43" s="144">
        <v>0</v>
      </c>
      <c r="O43" s="144">
        <v>75</v>
      </c>
      <c r="P43" s="144">
        <v>0</v>
      </c>
      <c r="Q43" s="144">
        <v>0</v>
      </c>
      <c r="R43" s="144">
        <v>0</v>
      </c>
      <c r="S43" s="144">
        <v>0</v>
      </c>
      <c r="T43" s="144">
        <v>0</v>
      </c>
      <c r="U43" s="144">
        <v>0</v>
      </c>
      <c r="V43" s="78"/>
      <c r="W43" s="95">
        <f t="shared" si="3"/>
        <v>3745.38</v>
      </c>
      <c r="X43" s="105" t="s">
        <v>271</v>
      </c>
      <c r="Y43" s="95">
        <f t="shared" si="1"/>
        <v>0</v>
      </c>
      <c r="Z43" s="78"/>
      <c r="AA43" s="78"/>
      <c r="AB43" s="117">
        <f t="shared" si="2"/>
        <v>3745.38</v>
      </c>
      <c r="AC43" s="78"/>
      <c r="AD43" s="82"/>
      <c r="AE43" s="78"/>
      <c r="AF43" s="78"/>
      <c r="AG43" s="78"/>
      <c r="AH43" s="78"/>
      <c r="AI43" s="78"/>
      <c r="AJ43" s="78"/>
      <c r="AK43" s="78"/>
      <c r="AL43" s="78"/>
      <c r="AM43" s="178"/>
    </row>
    <row r="44" spans="1:41" s="20" customFormat="1" ht="58.5" customHeight="1" x14ac:dyDescent="0.35">
      <c r="A44" s="121">
        <v>30</v>
      </c>
      <c r="B44" s="99">
        <v>7</v>
      </c>
      <c r="C44" s="138" t="s">
        <v>97</v>
      </c>
      <c r="D44" s="139" t="s">
        <v>70</v>
      </c>
      <c r="E44" s="140">
        <v>2425.75</v>
      </c>
      <c r="F44" s="141" t="s">
        <v>26</v>
      </c>
      <c r="G44" s="140">
        <v>250</v>
      </c>
      <c r="H44" s="140">
        <v>994.63</v>
      </c>
      <c r="I44" s="140">
        <v>0</v>
      </c>
      <c r="J44" s="140">
        <v>0</v>
      </c>
      <c r="K44" s="140">
        <v>0</v>
      </c>
      <c r="L44" s="140">
        <v>0</v>
      </c>
      <c r="M44" s="140">
        <v>0</v>
      </c>
      <c r="N44" s="140">
        <v>0</v>
      </c>
      <c r="O44" s="140">
        <v>0</v>
      </c>
      <c r="P44" s="160">
        <v>0</v>
      </c>
      <c r="Q44" s="160">
        <v>0</v>
      </c>
      <c r="R44" s="160">
        <v>0</v>
      </c>
      <c r="S44" s="160">
        <v>0</v>
      </c>
      <c r="T44" s="160">
        <v>0</v>
      </c>
      <c r="U44" s="160">
        <v>0</v>
      </c>
      <c r="V44" s="78"/>
      <c r="W44" s="95">
        <f>SUM(E44:U44)</f>
        <v>3670.38</v>
      </c>
      <c r="X44" s="105" t="s">
        <v>271</v>
      </c>
      <c r="Y44" s="95">
        <f t="shared" si="1"/>
        <v>0</v>
      </c>
      <c r="Z44" s="78"/>
      <c r="AA44" s="78"/>
      <c r="AB44" s="117">
        <f t="shared" si="2"/>
        <v>3670.38</v>
      </c>
      <c r="AC44" s="78"/>
      <c r="AD44" s="82"/>
      <c r="AE44" s="78"/>
      <c r="AF44" s="78"/>
      <c r="AG44" s="78"/>
      <c r="AH44" s="78"/>
      <c r="AI44" s="78"/>
      <c r="AJ44" s="78"/>
      <c r="AK44" s="78"/>
      <c r="AL44" s="78"/>
      <c r="AM44" s="178"/>
    </row>
    <row r="45" spans="1:41" s="20" customFormat="1" ht="58.5" customHeight="1" x14ac:dyDescent="0.35">
      <c r="A45" s="122">
        <v>31</v>
      </c>
      <c r="B45" s="100">
        <v>8</v>
      </c>
      <c r="C45" s="142" t="s">
        <v>158</v>
      </c>
      <c r="D45" s="143" t="s">
        <v>70</v>
      </c>
      <c r="E45" s="144">
        <v>2425.75</v>
      </c>
      <c r="F45" s="145" t="s">
        <v>26</v>
      </c>
      <c r="G45" s="144">
        <v>250</v>
      </c>
      <c r="H45" s="144">
        <v>994.63</v>
      </c>
      <c r="I45" s="144">
        <v>0</v>
      </c>
      <c r="J45" s="144">
        <v>0</v>
      </c>
      <c r="K45" s="144">
        <v>0</v>
      </c>
      <c r="L45" s="144">
        <v>0</v>
      </c>
      <c r="M45" s="144">
        <v>0</v>
      </c>
      <c r="N45" s="144">
        <v>0</v>
      </c>
      <c r="O45" s="144">
        <v>0</v>
      </c>
      <c r="P45" s="144">
        <v>0</v>
      </c>
      <c r="Q45" s="144">
        <v>0</v>
      </c>
      <c r="R45" s="144">
        <v>0</v>
      </c>
      <c r="S45" s="144">
        <v>0</v>
      </c>
      <c r="T45" s="144">
        <v>0</v>
      </c>
      <c r="U45" s="144">
        <v>0</v>
      </c>
      <c r="V45" s="78"/>
      <c r="W45" s="95">
        <f>SUM(E45:U45)</f>
        <v>3670.38</v>
      </c>
      <c r="X45" s="105" t="s">
        <v>271</v>
      </c>
      <c r="Y45" s="95">
        <f t="shared" si="1"/>
        <v>0</v>
      </c>
      <c r="Z45" s="78"/>
      <c r="AA45" s="78"/>
      <c r="AB45" s="117">
        <f t="shared" si="2"/>
        <v>3670.38</v>
      </c>
      <c r="AC45" s="78"/>
      <c r="AD45" s="82"/>
      <c r="AE45" s="78"/>
      <c r="AF45" s="78"/>
      <c r="AG45" s="78"/>
      <c r="AH45" s="78"/>
      <c r="AI45" s="78"/>
      <c r="AJ45" s="78"/>
      <c r="AK45" s="78"/>
      <c r="AL45" s="78"/>
      <c r="AM45" s="178"/>
    </row>
    <row r="46" spans="1:41" s="20" customFormat="1" ht="58.5" customHeight="1" x14ac:dyDescent="0.35">
      <c r="A46" s="121">
        <v>32</v>
      </c>
      <c r="B46" s="99">
        <v>9</v>
      </c>
      <c r="C46" s="138" t="s">
        <v>108</v>
      </c>
      <c r="D46" s="139" t="s">
        <v>70</v>
      </c>
      <c r="E46" s="140">
        <v>2425.75</v>
      </c>
      <c r="F46" s="141" t="s">
        <v>26</v>
      </c>
      <c r="G46" s="140">
        <v>250</v>
      </c>
      <c r="H46" s="140">
        <v>994.63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60">
        <v>0</v>
      </c>
      <c r="Q46" s="160">
        <v>0</v>
      </c>
      <c r="R46" s="160">
        <v>0</v>
      </c>
      <c r="S46" s="160">
        <v>0</v>
      </c>
      <c r="T46" s="160">
        <v>0</v>
      </c>
      <c r="U46" s="160">
        <v>0</v>
      </c>
      <c r="V46" s="78"/>
      <c r="W46" s="95">
        <f>SUM(E46:U46)</f>
        <v>3670.38</v>
      </c>
      <c r="X46" s="105" t="s">
        <v>271</v>
      </c>
      <c r="Y46" s="95">
        <f t="shared" si="1"/>
        <v>0</v>
      </c>
      <c r="Z46" s="78"/>
      <c r="AA46" s="78"/>
      <c r="AB46" s="117">
        <f t="shared" si="2"/>
        <v>3670.38</v>
      </c>
      <c r="AC46" s="78"/>
      <c r="AD46" s="82"/>
      <c r="AE46" s="78"/>
      <c r="AF46" s="78"/>
      <c r="AG46" s="78"/>
      <c r="AH46" s="78"/>
      <c r="AI46" s="78"/>
      <c r="AJ46" s="78"/>
      <c r="AK46" s="78"/>
      <c r="AL46" s="78"/>
      <c r="AM46" s="178"/>
    </row>
    <row r="47" spans="1:41" s="20" customFormat="1" ht="58.5" customHeight="1" x14ac:dyDescent="0.35">
      <c r="A47" s="122">
        <v>33</v>
      </c>
      <c r="B47" s="100">
        <v>10</v>
      </c>
      <c r="C47" s="142" t="s">
        <v>110</v>
      </c>
      <c r="D47" s="143" t="s">
        <v>83</v>
      </c>
      <c r="E47" s="144">
        <v>1106.08</v>
      </c>
      <c r="F47" s="145" t="s">
        <v>26</v>
      </c>
      <c r="G47" s="144">
        <v>125</v>
      </c>
      <c r="H47" s="144">
        <v>497.61</v>
      </c>
      <c r="I47" s="144">
        <v>0</v>
      </c>
      <c r="J47" s="144">
        <v>0</v>
      </c>
      <c r="K47" s="144">
        <v>0</v>
      </c>
      <c r="L47" s="144">
        <v>0</v>
      </c>
      <c r="M47" s="144">
        <v>0</v>
      </c>
      <c r="N47" s="144">
        <v>0</v>
      </c>
      <c r="O47" s="144">
        <v>0</v>
      </c>
      <c r="P47" s="144">
        <v>0</v>
      </c>
      <c r="Q47" s="144">
        <v>0</v>
      </c>
      <c r="R47" s="144">
        <v>0</v>
      </c>
      <c r="S47" s="144">
        <v>0</v>
      </c>
      <c r="T47" s="144">
        <v>0</v>
      </c>
      <c r="U47" s="144">
        <v>0</v>
      </c>
      <c r="V47" s="78"/>
      <c r="W47" s="95">
        <f>SUM(E47:U47)</f>
        <v>1728.69</v>
      </c>
      <c r="X47" s="105" t="s">
        <v>271</v>
      </c>
      <c r="Y47" s="95">
        <f t="shared" si="1"/>
        <v>0</v>
      </c>
      <c r="Z47" s="78"/>
      <c r="AA47" s="78"/>
      <c r="AB47" s="117">
        <f t="shared" si="2"/>
        <v>1728.69</v>
      </c>
      <c r="AC47" s="78"/>
      <c r="AD47" s="82"/>
      <c r="AE47" s="78"/>
      <c r="AF47" s="78"/>
      <c r="AG47" s="78"/>
      <c r="AH47" s="78"/>
      <c r="AI47" s="78"/>
      <c r="AJ47" s="78"/>
      <c r="AK47" s="78"/>
      <c r="AL47" s="78"/>
      <c r="AM47" s="178"/>
    </row>
    <row r="48" spans="1:41" s="20" customFormat="1" ht="58.5" customHeight="1" x14ac:dyDescent="0.35">
      <c r="A48" s="121">
        <v>34</v>
      </c>
      <c r="B48" s="99">
        <v>11</v>
      </c>
      <c r="C48" s="138" t="s">
        <v>100</v>
      </c>
      <c r="D48" s="139" t="s">
        <v>83</v>
      </c>
      <c r="E48" s="140">
        <v>1382.6000000000001</v>
      </c>
      <c r="F48" s="141" t="s">
        <v>26</v>
      </c>
      <c r="G48" s="140">
        <v>156.25</v>
      </c>
      <c r="H48" s="140">
        <v>622.02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60">
        <v>0</v>
      </c>
      <c r="Q48" s="160">
        <v>0</v>
      </c>
      <c r="R48" s="160">
        <v>0</v>
      </c>
      <c r="S48" s="160">
        <v>0</v>
      </c>
      <c r="T48" s="160">
        <v>0</v>
      </c>
      <c r="U48" s="160">
        <v>0</v>
      </c>
      <c r="V48" s="78"/>
      <c r="W48" s="95">
        <f>SUM(E48:U48)</f>
        <v>2160.87</v>
      </c>
      <c r="X48" s="105" t="s">
        <v>271</v>
      </c>
      <c r="Y48" s="95">
        <f t="shared" si="1"/>
        <v>0</v>
      </c>
      <c r="Z48" s="78"/>
      <c r="AA48" s="78"/>
      <c r="AB48" s="117">
        <f t="shared" si="2"/>
        <v>2160.87</v>
      </c>
      <c r="AC48" s="78"/>
      <c r="AD48" s="82"/>
      <c r="AE48" s="78"/>
      <c r="AF48" s="78"/>
      <c r="AG48" s="78"/>
      <c r="AH48" s="78"/>
      <c r="AI48" s="78"/>
      <c r="AJ48" s="78"/>
      <c r="AK48" s="78"/>
      <c r="AL48" s="78"/>
      <c r="AM48" s="178"/>
    </row>
    <row r="49" spans="1:39" s="20" customFormat="1" ht="58.5" customHeight="1" x14ac:dyDescent="0.35">
      <c r="A49" s="122">
        <v>35</v>
      </c>
      <c r="B49" s="100">
        <v>12</v>
      </c>
      <c r="C49" s="142" t="s">
        <v>76</v>
      </c>
      <c r="D49" s="143" t="s">
        <v>70</v>
      </c>
      <c r="E49" s="144">
        <v>2425.75</v>
      </c>
      <c r="F49" s="145" t="s">
        <v>26</v>
      </c>
      <c r="G49" s="144">
        <v>250</v>
      </c>
      <c r="H49" s="144">
        <v>994.63</v>
      </c>
      <c r="I49" s="144">
        <v>0</v>
      </c>
      <c r="J49" s="144">
        <v>0</v>
      </c>
      <c r="K49" s="144">
        <v>0</v>
      </c>
      <c r="L49" s="144">
        <v>0</v>
      </c>
      <c r="M49" s="144">
        <v>0</v>
      </c>
      <c r="N49" s="144">
        <v>0</v>
      </c>
      <c r="O49" s="144">
        <v>50</v>
      </c>
      <c r="P49" s="144">
        <v>0</v>
      </c>
      <c r="Q49" s="144">
        <v>0</v>
      </c>
      <c r="R49" s="144">
        <v>0</v>
      </c>
      <c r="S49" s="144">
        <v>0</v>
      </c>
      <c r="T49" s="144">
        <v>0</v>
      </c>
      <c r="U49" s="144">
        <v>0</v>
      </c>
      <c r="V49" s="78"/>
      <c r="W49" s="95">
        <f t="shared" si="3"/>
        <v>3720.38</v>
      </c>
      <c r="X49" s="105" t="s">
        <v>271</v>
      </c>
      <c r="Y49" s="95">
        <f t="shared" si="1"/>
        <v>0</v>
      </c>
      <c r="Z49" s="78"/>
      <c r="AA49" s="78"/>
      <c r="AB49" s="117">
        <f t="shared" si="2"/>
        <v>3720.38</v>
      </c>
      <c r="AC49" s="78"/>
      <c r="AD49" s="82"/>
      <c r="AE49" s="78"/>
      <c r="AF49" s="78"/>
      <c r="AG49" s="78"/>
      <c r="AH49" s="78"/>
      <c r="AI49" s="78"/>
      <c r="AJ49" s="78"/>
      <c r="AK49" s="78"/>
      <c r="AL49" s="78"/>
      <c r="AM49" s="178"/>
    </row>
    <row r="50" spans="1:39" s="20" customFormat="1" ht="58.5" customHeight="1" x14ac:dyDescent="0.35">
      <c r="A50" s="121">
        <v>36</v>
      </c>
      <c r="B50" s="99">
        <v>13</v>
      </c>
      <c r="C50" s="138" t="s">
        <v>150</v>
      </c>
      <c r="D50" s="139" t="s">
        <v>70</v>
      </c>
      <c r="E50" s="140">
        <v>2425.75</v>
      </c>
      <c r="F50" s="141" t="s">
        <v>26</v>
      </c>
      <c r="G50" s="140">
        <v>250</v>
      </c>
      <c r="H50" s="140">
        <v>994.63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 t="s">
        <v>71</v>
      </c>
      <c r="P50" s="160">
        <v>0</v>
      </c>
      <c r="Q50" s="160">
        <v>0</v>
      </c>
      <c r="R50" s="160">
        <v>0</v>
      </c>
      <c r="S50" s="160">
        <v>0</v>
      </c>
      <c r="T50" s="160">
        <v>0</v>
      </c>
      <c r="U50" s="160">
        <v>0</v>
      </c>
      <c r="V50" s="78"/>
      <c r="W50" s="95">
        <f>SUM(E50:U50)</f>
        <v>3670.38</v>
      </c>
      <c r="X50" s="105" t="s">
        <v>271</v>
      </c>
      <c r="Y50" s="95">
        <f t="shared" si="1"/>
        <v>0</v>
      </c>
      <c r="Z50" s="78"/>
      <c r="AA50" s="78"/>
      <c r="AB50" s="117">
        <f t="shared" si="2"/>
        <v>3670.38</v>
      </c>
      <c r="AC50" s="78"/>
      <c r="AD50" s="82"/>
      <c r="AE50" s="78"/>
      <c r="AF50" s="78"/>
      <c r="AG50" s="78"/>
      <c r="AH50" s="78"/>
      <c r="AI50" s="78"/>
      <c r="AJ50" s="78"/>
      <c r="AK50" s="78"/>
      <c r="AL50" s="78"/>
      <c r="AM50" s="178"/>
    </row>
    <row r="51" spans="1:39" s="20" customFormat="1" ht="58.5" customHeight="1" x14ac:dyDescent="0.35">
      <c r="A51" s="122">
        <v>37</v>
      </c>
      <c r="B51" s="100">
        <v>14</v>
      </c>
      <c r="C51" s="142" t="s">
        <v>253</v>
      </c>
      <c r="D51" s="143" t="s">
        <v>70</v>
      </c>
      <c r="E51" s="144">
        <v>2425.75</v>
      </c>
      <c r="F51" s="145" t="s">
        <v>26</v>
      </c>
      <c r="G51" s="144">
        <v>250</v>
      </c>
      <c r="H51" s="144">
        <v>994.63</v>
      </c>
      <c r="I51" s="144">
        <v>0</v>
      </c>
      <c r="J51" s="144">
        <v>0</v>
      </c>
      <c r="K51" s="144">
        <v>0</v>
      </c>
      <c r="L51" s="144">
        <v>0</v>
      </c>
      <c r="M51" s="144">
        <v>0</v>
      </c>
      <c r="N51" s="144">
        <v>0</v>
      </c>
      <c r="O51" s="144">
        <v>0</v>
      </c>
      <c r="P51" s="144">
        <v>0</v>
      </c>
      <c r="Q51" s="144">
        <v>0</v>
      </c>
      <c r="R51" s="144">
        <v>0</v>
      </c>
      <c r="S51" s="144">
        <v>0</v>
      </c>
      <c r="T51" s="144">
        <v>0</v>
      </c>
      <c r="U51" s="144">
        <v>0</v>
      </c>
      <c r="V51" s="78"/>
      <c r="W51" s="95">
        <f>SUM(E51:U51)</f>
        <v>3670.38</v>
      </c>
      <c r="X51" s="105" t="s">
        <v>271</v>
      </c>
      <c r="Y51" s="95">
        <f t="shared" si="1"/>
        <v>0</v>
      </c>
      <c r="Z51" s="78"/>
      <c r="AA51" s="78"/>
      <c r="AB51" s="117">
        <f t="shared" si="2"/>
        <v>3670.38</v>
      </c>
      <c r="AC51" s="78"/>
      <c r="AD51" s="82"/>
      <c r="AE51" s="78"/>
      <c r="AF51" s="78"/>
      <c r="AG51" s="78"/>
      <c r="AH51" s="78"/>
      <c r="AI51" s="78"/>
      <c r="AJ51" s="78"/>
      <c r="AK51" s="78"/>
      <c r="AL51" s="78"/>
      <c r="AM51" s="178"/>
    </row>
    <row r="52" spans="1:39" s="20" customFormat="1" ht="58.5" customHeight="1" x14ac:dyDescent="0.35">
      <c r="A52" s="121">
        <v>38</v>
      </c>
      <c r="B52" s="99">
        <v>15</v>
      </c>
      <c r="C52" s="138" t="s">
        <v>159</v>
      </c>
      <c r="D52" s="139" t="s">
        <v>70</v>
      </c>
      <c r="E52" s="140">
        <v>2425.75</v>
      </c>
      <c r="F52" s="141" t="s">
        <v>26</v>
      </c>
      <c r="G52" s="140">
        <v>250</v>
      </c>
      <c r="H52" s="140">
        <v>994.63</v>
      </c>
      <c r="I52" s="140">
        <v>0</v>
      </c>
      <c r="J52" s="140">
        <v>0</v>
      </c>
      <c r="K52" s="140">
        <v>0</v>
      </c>
      <c r="L52" s="140">
        <v>0</v>
      </c>
      <c r="M52" s="140">
        <v>0</v>
      </c>
      <c r="N52" s="140">
        <v>0</v>
      </c>
      <c r="O52" s="140">
        <v>0</v>
      </c>
      <c r="P52" s="160">
        <v>0</v>
      </c>
      <c r="Q52" s="160">
        <v>0</v>
      </c>
      <c r="R52" s="161">
        <v>0</v>
      </c>
      <c r="S52" s="160">
        <v>0</v>
      </c>
      <c r="T52" s="160">
        <v>0</v>
      </c>
      <c r="U52" s="160">
        <v>0</v>
      </c>
      <c r="V52" s="78"/>
      <c r="W52" s="95">
        <f>SUM(E52:U52)</f>
        <v>3670.38</v>
      </c>
      <c r="X52" s="105" t="s">
        <v>271</v>
      </c>
      <c r="Y52" s="95">
        <f t="shared" si="1"/>
        <v>0</v>
      </c>
      <c r="Z52" s="78"/>
      <c r="AA52" s="78"/>
      <c r="AB52" s="117">
        <f t="shared" si="2"/>
        <v>3670.38</v>
      </c>
      <c r="AC52" s="78"/>
      <c r="AD52" s="82"/>
      <c r="AE52" s="78"/>
      <c r="AF52" s="78"/>
      <c r="AG52" s="78"/>
      <c r="AH52" s="78"/>
      <c r="AI52" s="78"/>
      <c r="AJ52" s="78"/>
      <c r="AK52" s="78"/>
      <c r="AL52" s="78"/>
      <c r="AM52" s="178"/>
    </row>
    <row r="53" spans="1:39" s="20" customFormat="1" ht="58.5" customHeight="1" x14ac:dyDescent="0.35">
      <c r="A53" s="122">
        <v>39</v>
      </c>
      <c r="B53" s="100">
        <v>16</v>
      </c>
      <c r="C53" s="142" t="s">
        <v>77</v>
      </c>
      <c r="D53" s="143" t="s">
        <v>70</v>
      </c>
      <c r="E53" s="144">
        <v>2425.75</v>
      </c>
      <c r="F53" s="145" t="s">
        <v>26</v>
      </c>
      <c r="G53" s="144">
        <v>250</v>
      </c>
      <c r="H53" s="144">
        <v>994.63</v>
      </c>
      <c r="I53" s="144">
        <v>0</v>
      </c>
      <c r="J53" s="144">
        <v>0</v>
      </c>
      <c r="K53" s="144">
        <v>0</v>
      </c>
      <c r="L53" s="144">
        <v>0</v>
      </c>
      <c r="M53" s="144">
        <v>0</v>
      </c>
      <c r="N53" s="144">
        <v>0</v>
      </c>
      <c r="O53" s="144">
        <v>50</v>
      </c>
      <c r="P53" s="144">
        <v>0</v>
      </c>
      <c r="Q53" s="144">
        <v>0</v>
      </c>
      <c r="R53" s="144">
        <v>0</v>
      </c>
      <c r="S53" s="144">
        <v>0</v>
      </c>
      <c r="T53" s="144">
        <v>0</v>
      </c>
      <c r="U53" s="144">
        <v>0</v>
      </c>
      <c r="V53" s="78"/>
      <c r="W53" s="95">
        <f t="shared" si="3"/>
        <v>3720.38</v>
      </c>
      <c r="X53" s="105" t="s">
        <v>271</v>
      </c>
      <c r="Y53" s="95">
        <f t="shared" si="1"/>
        <v>0</v>
      </c>
      <c r="Z53" s="78"/>
      <c r="AA53" s="78"/>
      <c r="AB53" s="115">
        <f t="shared" si="2"/>
        <v>3720.38</v>
      </c>
      <c r="AC53" s="78"/>
      <c r="AD53" s="82"/>
      <c r="AE53" s="78"/>
      <c r="AF53" s="78"/>
      <c r="AG53" s="78"/>
      <c r="AH53" s="78"/>
      <c r="AI53" s="78"/>
      <c r="AJ53" s="78"/>
      <c r="AK53" s="78"/>
      <c r="AL53" s="78"/>
      <c r="AM53" s="178"/>
    </row>
    <row r="54" spans="1:39" s="20" customFormat="1" ht="58.5" customHeight="1" x14ac:dyDescent="0.35">
      <c r="A54" s="121">
        <v>40</v>
      </c>
      <c r="B54" s="99">
        <v>17</v>
      </c>
      <c r="C54" s="138" t="s">
        <v>78</v>
      </c>
      <c r="D54" s="139" t="s">
        <v>70</v>
      </c>
      <c r="E54" s="140">
        <v>2425.75</v>
      </c>
      <c r="F54" s="141" t="s">
        <v>26</v>
      </c>
      <c r="G54" s="140">
        <v>250</v>
      </c>
      <c r="H54" s="140">
        <v>994.63</v>
      </c>
      <c r="I54" s="140">
        <v>0</v>
      </c>
      <c r="J54" s="140">
        <v>0</v>
      </c>
      <c r="K54" s="140">
        <v>0</v>
      </c>
      <c r="L54" s="140">
        <v>0</v>
      </c>
      <c r="M54" s="140">
        <v>0</v>
      </c>
      <c r="N54" s="140">
        <v>0</v>
      </c>
      <c r="O54" s="140">
        <v>35</v>
      </c>
      <c r="P54" s="160">
        <v>0</v>
      </c>
      <c r="Q54" s="160">
        <v>0</v>
      </c>
      <c r="R54" s="160">
        <v>0</v>
      </c>
      <c r="S54" s="160">
        <v>0</v>
      </c>
      <c r="T54" s="160">
        <v>0</v>
      </c>
      <c r="U54" s="160">
        <v>0</v>
      </c>
      <c r="V54" s="78"/>
      <c r="W54" s="95">
        <f t="shared" si="3"/>
        <v>3705.38</v>
      </c>
      <c r="X54" s="105" t="s">
        <v>271</v>
      </c>
      <c r="Y54" s="95">
        <f t="shared" si="1"/>
        <v>0</v>
      </c>
      <c r="Z54" s="78"/>
      <c r="AA54" s="78"/>
      <c r="AB54" s="117">
        <f t="shared" si="2"/>
        <v>3705.38</v>
      </c>
      <c r="AC54" s="78"/>
      <c r="AD54" s="82"/>
      <c r="AE54" s="78"/>
      <c r="AF54" s="78"/>
      <c r="AG54" s="78"/>
      <c r="AH54" s="78"/>
      <c r="AI54" s="78"/>
      <c r="AJ54" s="78"/>
      <c r="AK54" s="78"/>
      <c r="AL54" s="78"/>
      <c r="AM54" s="178"/>
    </row>
    <row r="55" spans="1:39" s="20" customFormat="1" ht="58.5" customHeight="1" x14ac:dyDescent="0.35">
      <c r="A55" s="122">
        <v>41</v>
      </c>
      <c r="B55" s="100">
        <v>18</v>
      </c>
      <c r="C55" s="142" t="s">
        <v>160</v>
      </c>
      <c r="D55" s="143" t="s">
        <v>70</v>
      </c>
      <c r="E55" s="144">
        <v>2425.75</v>
      </c>
      <c r="F55" s="145" t="s">
        <v>26</v>
      </c>
      <c r="G55" s="144">
        <v>250</v>
      </c>
      <c r="H55" s="144">
        <v>994.63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35</v>
      </c>
      <c r="P55" s="144">
        <v>0</v>
      </c>
      <c r="Q55" s="144">
        <v>0</v>
      </c>
      <c r="R55" s="144">
        <v>0</v>
      </c>
      <c r="S55" s="144">
        <v>0</v>
      </c>
      <c r="T55" s="144">
        <v>0</v>
      </c>
      <c r="U55" s="144">
        <v>0</v>
      </c>
      <c r="V55" s="78"/>
      <c r="W55" s="95">
        <f>SUM(E55:U55)</f>
        <v>3705.38</v>
      </c>
      <c r="X55" s="105" t="s">
        <v>271</v>
      </c>
      <c r="Y55" s="95">
        <f t="shared" si="1"/>
        <v>0</v>
      </c>
      <c r="Z55" s="78"/>
      <c r="AA55" s="78"/>
      <c r="AB55" s="117">
        <f t="shared" si="2"/>
        <v>3705.38</v>
      </c>
      <c r="AC55" s="78"/>
      <c r="AD55" s="82"/>
      <c r="AE55" s="78"/>
      <c r="AF55" s="78"/>
      <c r="AG55" s="78"/>
      <c r="AH55" s="78"/>
      <c r="AI55" s="78"/>
      <c r="AJ55" s="78"/>
      <c r="AK55" s="78"/>
      <c r="AL55" s="78"/>
      <c r="AM55" s="178"/>
    </row>
    <row r="56" spans="1:39" s="20" customFormat="1" ht="58.5" customHeight="1" x14ac:dyDescent="0.35">
      <c r="A56" s="121">
        <v>42</v>
      </c>
      <c r="B56" s="99">
        <v>19</v>
      </c>
      <c r="C56" s="138" t="s">
        <v>106</v>
      </c>
      <c r="D56" s="139" t="s">
        <v>105</v>
      </c>
      <c r="E56" s="140">
        <v>1106.08</v>
      </c>
      <c r="F56" s="141" t="s">
        <v>26</v>
      </c>
      <c r="G56" s="140">
        <v>125</v>
      </c>
      <c r="H56" s="140">
        <v>497.61</v>
      </c>
      <c r="I56" s="140">
        <v>0</v>
      </c>
      <c r="J56" s="140">
        <v>0</v>
      </c>
      <c r="K56" s="140">
        <v>0</v>
      </c>
      <c r="L56" s="140">
        <v>0</v>
      </c>
      <c r="M56" s="140">
        <v>0</v>
      </c>
      <c r="N56" s="140">
        <v>0</v>
      </c>
      <c r="O56" s="140">
        <v>0</v>
      </c>
      <c r="P56" s="160">
        <v>0</v>
      </c>
      <c r="Q56" s="160">
        <v>0</v>
      </c>
      <c r="R56" s="160">
        <v>0</v>
      </c>
      <c r="S56" s="160">
        <v>0</v>
      </c>
      <c r="T56" s="160">
        <v>0</v>
      </c>
      <c r="U56" s="160">
        <v>0</v>
      </c>
      <c r="V56" s="78"/>
      <c r="W56" s="95">
        <f>SUM(E56:U56)</f>
        <v>1728.69</v>
      </c>
      <c r="X56" s="105" t="s">
        <v>271</v>
      </c>
      <c r="Y56" s="95">
        <f t="shared" si="1"/>
        <v>0</v>
      </c>
      <c r="Z56" s="78"/>
      <c r="AA56" s="78"/>
      <c r="AB56" s="117">
        <f t="shared" si="2"/>
        <v>1728.69</v>
      </c>
      <c r="AC56" s="78"/>
      <c r="AD56" s="82"/>
      <c r="AE56" s="78"/>
      <c r="AF56" s="78"/>
      <c r="AG56" s="78"/>
      <c r="AH56" s="78"/>
      <c r="AI56" s="78"/>
      <c r="AJ56" s="78"/>
      <c r="AK56" s="78"/>
      <c r="AL56" s="78"/>
      <c r="AM56" s="178"/>
    </row>
    <row r="57" spans="1:39" s="20" customFormat="1" ht="58.5" customHeight="1" x14ac:dyDescent="0.35">
      <c r="A57" s="122">
        <v>43</v>
      </c>
      <c r="B57" s="100">
        <v>20</v>
      </c>
      <c r="C57" s="142" t="s">
        <v>79</v>
      </c>
      <c r="D57" s="143" t="s">
        <v>70</v>
      </c>
      <c r="E57" s="144">
        <v>2425.75</v>
      </c>
      <c r="F57" s="145" t="s">
        <v>26</v>
      </c>
      <c r="G57" s="144">
        <v>250</v>
      </c>
      <c r="H57" s="144">
        <v>994.63</v>
      </c>
      <c r="I57" s="144">
        <v>0</v>
      </c>
      <c r="J57" s="144">
        <v>0</v>
      </c>
      <c r="K57" s="144">
        <v>0</v>
      </c>
      <c r="L57" s="144">
        <v>0</v>
      </c>
      <c r="M57" s="144">
        <v>0</v>
      </c>
      <c r="N57" s="144">
        <v>0</v>
      </c>
      <c r="O57" s="144">
        <v>50</v>
      </c>
      <c r="P57" s="144">
        <v>0</v>
      </c>
      <c r="Q57" s="144">
        <v>0</v>
      </c>
      <c r="R57" s="144">
        <v>0</v>
      </c>
      <c r="S57" s="144">
        <v>0</v>
      </c>
      <c r="T57" s="144">
        <v>0</v>
      </c>
      <c r="U57" s="144">
        <v>0</v>
      </c>
      <c r="V57" s="78"/>
      <c r="W57" s="95">
        <f t="shared" si="3"/>
        <v>3720.38</v>
      </c>
      <c r="X57" s="105" t="s">
        <v>271</v>
      </c>
      <c r="Y57" s="95">
        <f t="shared" si="1"/>
        <v>0</v>
      </c>
      <c r="Z57" s="78"/>
      <c r="AA57" s="78"/>
      <c r="AB57" s="117">
        <f t="shared" si="2"/>
        <v>3720.38</v>
      </c>
      <c r="AC57" s="78"/>
      <c r="AD57" s="82"/>
      <c r="AE57" s="78"/>
      <c r="AF57" s="78"/>
      <c r="AG57" s="78"/>
      <c r="AH57" s="78"/>
      <c r="AI57" s="78"/>
      <c r="AJ57" s="78"/>
      <c r="AK57" s="78"/>
      <c r="AL57" s="78"/>
      <c r="AM57" s="178"/>
    </row>
    <row r="58" spans="1:39" s="20" customFormat="1" ht="58.5" customHeight="1" x14ac:dyDescent="0.35">
      <c r="A58" s="121">
        <v>44</v>
      </c>
      <c r="B58" s="99">
        <v>21</v>
      </c>
      <c r="C58" s="138" t="s">
        <v>93</v>
      </c>
      <c r="D58" s="139" t="s">
        <v>70</v>
      </c>
      <c r="E58" s="140">
        <v>2425.75</v>
      </c>
      <c r="F58" s="141" t="s">
        <v>26</v>
      </c>
      <c r="G58" s="140">
        <v>250</v>
      </c>
      <c r="H58" s="140">
        <v>994.63</v>
      </c>
      <c r="I58" s="140">
        <v>0</v>
      </c>
      <c r="J58" s="140">
        <v>0</v>
      </c>
      <c r="K58" s="140">
        <v>0</v>
      </c>
      <c r="L58" s="140">
        <v>0</v>
      </c>
      <c r="M58" s="140">
        <v>0</v>
      </c>
      <c r="N58" s="140">
        <v>0</v>
      </c>
      <c r="O58" s="140"/>
      <c r="P58" s="160">
        <v>0</v>
      </c>
      <c r="Q58" s="160">
        <v>0</v>
      </c>
      <c r="R58" s="160">
        <v>0</v>
      </c>
      <c r="S58" s="160">
        <v>0</v>
      </c>
      <c r="T58" s="160">
        <v>0</v>
      </c>
      <c r="U58" s="160">
        <v>0</v>
      </c>
      <c r="V58" s="78"/>
      <c r="W58" s="95">
        <f>SUM(E58:U58)</f>
        <v>3670.38</v>
      </c>
      <c r="X58" s="105" t="s">
        <v>271</v>
      </c>
      <c r="Y58" s="95">
        <f t="shared" si="1"/>
        <v>0</v>
      </c>
      <c r="Z58" s="78"/>
      <c r="AA58" s="78"/>
      <c r="AB58" s="117">
        <f t="shared" si="2"/>
        <v>3670.38</v>
      </c>
      <c r="AC58" s="78"/>
      <c r="AD58" s="82"/>
      <c r="AE58" s="78"/>
      <c r="AF58" s="78"/>
      <c r="AG58" s="78"/>
      <c r="AH58" s="78"/>
      <c r="AI58" s="78"/>
      <c r="AJ58" s="78"/>
      <c r="AK58" s="78"/>
      <c r="AL58" s="78"/>
      <c r="AM58" s="178"/>
    </row>
    <row r="59" spans="1:39" s="20" customFormat="1" ht="58.5" customHeight="1" x14ac:dyDescent="0.35">
      <c r="A59" s="122">
        <v>45</v>
      </c>
      <c r="B59" s="100">
        <v>22</v>
      </c>
      <c r="C59" s="142" t="s">
        <v>80</v>
      </c>
      <c r="D59" s="143" t="s">
        <v>70</v>
      </c>
      <c r="E59" s="144">
        <v>2425.75</v>
      </c>
      <c r="F59" s="145" t="s">
        <v>26</v>
      </c>
      <c r="G59" s="144">
        <v>250</v>
      </c>
      <c r="H59" s="144">
        <v>994.63</v>
      </c>
      <c r="I59" s="144">
        <v>0</v>
      </c>
      <c r="J59" s="144">
        <v>0</v>
      </c>
      <c r="K59" s="144">
        <v>0</v>
      </c>
      <c r="L59" s="144">
        <v>0</v>
      </c>
      <c r="M59" s="144">
        <v>0</v>
      </c>
      <c r="N59" s="144">
        <v>0</v>
      </c>
      <c r="O59" s="144">
        <v>35</v>
      </c>
      <c r="P59" s="144">
        <v>0</v>
      </c>
      <c r="Q59" s="144">
        <v>0</v>
      </c>
      <c r="R59" s="144">
        <v>0</v>
      </c>
      <c r="S59" s="144">
        <v>0</v>
      </c>
      <c r="T59" s="144">
        <v>0</v>
      </c>
      <c r="U59" s="144">
        <v>0</v>
      </c>
      <c r="V59" s="78"/>
      <c r="W59" s="95">
        <f t="shared" si="3"/>
        <v>3705.38</v>
      </c>
      <c r="X59" s="105" t="s">
        <v>271</v>
      </c>
      <c r="Y59" s="95">
        <f>SUM(S59:U59)</f>
        <v>0</v>
      </c>
      <c r="Z59" s="78"/>
      <c r="AA59" s="78"/>
      <c r="AB59" s="115">
        <f t="shared" si="2"/>
        <v>3705.38</v>
      </c>
      <c r="AC59" s="78"/>
      <c r="AD59" s="82"/>
      <c r="AE59" s="78"/>
      <c r="AF59" s="78"/>
      <c r="AG59" s="78"/>
      <c r="AH59" s="78"/>
      <c r="AI59" s="78"/>
      <c r="AJ59" s="78"/>
      <c r="AK59" s="78"/>
      <c r="AL59" s="78"/>
      <c r="AM59" s="178"/>
    </row>
    <row r="60" spans="1:39" s="20" customFormat="1" ht="58.5" customHeight="1" x14ac:dyDescent="0.35">
      <c r="A60" s="121">
        <v>46</v>
      </c>
      <c r="B60" s="99">
        <v>23</v>
      </c>
      <c r="C60" s="138" t="s">
        <v>81</v>
      </c>
      <c r="D60" s="139" t="s">
        <v>70</v>
      </c>
      <c r="E60" s="140">
        <v>2425.75</v>
      </c>
      <c r="F60" s="141" t="s">
        <v>26</v>
      </c>
      <c r="G60" s="140">
        <v>250</v>
      </c>
      <c r="H60" s="140">
        <v>994.63</v>
      </c>
      <c r="I60" s="140">
        <v>0</v>
      </c>
      <c r="J60" s="140">
        <v>0</v>
      </c>
      <c r="K60" s="140">
        <v>0</v>
      </c>
      <c r="L60" s="140">
        <v>0</v>
      </c>
      <c r="M60" s="140">
        <v>0</v>
      </c>
      <c r="N60" s="140">
        <v>0</v>
      </c>
      <c r="O60" s="140">
        <v>50</v>
      </c>
      <c r="P60" s="160">
        <v>0</v>
      </c>
      <c r="Q60" s="160">
        <v>0</v>
      </c>
      <c r="R60" s="160">
        <v>0</v>
      </c>
      <c r="S60" s="160">
        <v>0</v>
      </c>
      <c r="T60" s="160">
        <v>0</v>
      </c>
      <c r="U60" s="160">
        <v>0</v>
      </c>
      <c r="V60" s="78"/>
      <c r="W60" s="95">
        <f t="shared" si="3"/>
        <v>3720.38</v>
      </c>
      <c r="X60" s="105" t="s">
        <v>271</v>
      </c>
      <c r="Y60" s="95">
        <f t="shared" ref="Y60:Y121" si="4">SUM(S60:U60)</f>
        <v>0</v>
      </c>
      <c r="Z60" s="78"/>
      <c r="AA60" s="78"/>
      <c r="AB60" s="115">
        <f t="shared" si="2"/>
        <v>3720.38</v>
      </c>
      <c r="AC60" s="78"/>
      <c r="AD60" s="82"/>
      <c r="AE60" s="78"/>
      <c r="AF60" s="78"/>
      <c r="AG60" s="78"/>
      <c r="AH60" s="78"/>
      <c r="AI60" s="78"/>
      <c r="AJ60" s="78"/>
      <c r="AK60" s="78"/>
      <c r="AL60" s="78"/>
      <c r="AM60" s="178"/>
    </row>
    <row r="61" spans="1:39" s="20" customFormat="1" ht="58.5" customHeight="1" x14ac:dyDescent="0.35">
      <c r="A61" s="122">
        <v>47</v>
      </c>
      <c r="B61" s="100">
        <v>24</v>
      </c>
      <c r="C61" s="142" t="s">
        <v>266</v>
      </c>
      <c r="D61" s="143" t="s">
        <v>83</v>
      </c>
      <c r="E61" s="144">
        <v>1106.08</v>
      </c>
      <c r="F61" s="145" t="s">
        <v>26</v>
      </c>
      <c r="G61" s="144">
        <v>125</v>
      </c>
      <c r="H61" s="144">
        <v>497.61</v>
      </c>
      <c r="I61" s="144">
        <v>0</v>
      </c>
      <c r="J61" s="144">
        <v>0</v>
      </c>
      <c r="K61" s="144">
        <v>0</v>
      </c>
      <c r="L61" s="144">
        <v>0</v>
      </c>
      <c r="M61" s="144">
        <v>0</v>
      </c>
      <c r="N61" s="144">
        <v>0</v>
      </c>
      <c r="O61" s="144">
        <v>0</v>
      </c>
      <c r="P61" s="144">
        <v>0</v>
      </c>
      <c r="Q61" s="144">
        <v>0</v>
      </c>
      <c r="R61" s="144">
        <v>0</v>
      </c>
      <c r="S61" s="144">
        <v>0</v>
      </c>
      <c r="T61" s="144">
        <v>0</v>
      </c>
      <c r="U61" s="144">
        <v>0</v>
      </c>
      <c r="V61" s="78">
        <f>+U61-T61</f>
        <v>0</v>
      </c>
      <c r="W61" s="95">
        <f t="shared" ref="W61:W80" si="5">SUM(E61:U61)</f>
        <v>1728.69</v>
      </c>
      <c r="X61" s="105" t="s">
        <v>271</v>
      </c>
      <c r="Y61" s="95">
        <f t="shared" si="4"/>
        <v>0</v>
      </c>
      <c r="Z61" s="78"/>
      <c r="AA61" s="78"/>
      <c r="AB61" s="117">
        <f t="shared" si="2"/>
        <v>1728.69</v>
      </c>
      <c r="AC61" s="78"/>
      <c r="AD61" s="82"/>
      <c r="AE61" s="78"/>
      <c r="AF61" s="78"/>
      <c r="AG61" s="78"/>
      <c r="AH61" s="78"/>
      <c r="AI61" s="78"/>
      <c r="AJ61" s="78"/>
      <c r="AK61" s="78"/>
      <c r="AL61" s="78"/>
      <c r="AM61" s="178"/>
    </row>
    <row r="62" spans="1:39" s="20" customFormat="1" ht="58.5" customHeight="1" x14ac:dyDescent="0.35">
      <c r="A62" s="121">
        <v>48</v>
      </c>
      <c r="B62" s="99">
        <v>25</v>
      </c>
      <c r="C62" s="138" t="s">
        <v>84</v>
      </c>
      <c r="D62" s="139" t="s">
        <v>70</v>
      </c>
      <c r="E62" s="140">
        <v>2425.75</v>
      </c>
      <c r="F62" s="141" t="s">
        <v>26</v>
      </c>
      <c r="G62" s="140">
        <v>250</v>
      </c>
      <c r="H62" s="140">
        <v>994.63</v>
      </c>
      <c r="I62" s="140">
        <v>0</v>
      </c>
      <c r="J62" s="140">
        <v>0</v>
      </c>
      <c r="K62" s="140">
        <v>0</v>
      </c>
      <c r="L62" s="140">
        <v>0</v>
      </c>
      <c r="M62" s="140">
        <v>0</v>
      </c>
      <c r="N62" s="140">
        <v>0</v>
      </c>
      <c r="O62" s="140">
        <v>50</v>
      </c>
      <c r="P62" s="160">
        <v>0</v>
      </c>
      <c r="Q62" s="160">
        <v>0</v>
      </c>
      <c r="R62" s="160">
        <v>0</v>
      </c>
      <c r="S62" s="160">
        <v>0</v>
      </c>
      <c r="T62" s="160">
        <v>0</v>
      </c>
      <c r="U62" s="160">
        <v>0</v>
      </c>
      <c r="V62" s="78"/>
      <c r="W62" s="95">
        <f t="shared" si="5"/>
        <v>3720.38</v>
      </c>
      <c r="X62" s="105" t="s">
        <v>271</v>
      </c>
      <c r="Y62" s="95">
        <f t="shared" si="4"/>
        <v>0</v>
      </c>
      <c r="Z62" s="78"/>
      <c r="AA62" s="78"/>
      <c r="AB62" s="117">
        <f t="shared" si="2"/>
        <v>3720.38</v>
      </c>
      <c r="AC62" s="78"/>
      <c r="AD62" s="82"/>
      <c r="AE62" s="78"/>
      <c r="AF62" s="78"/>
      <c r="AG62" s="78"/>
      <c r="AH62" s="78"/>
      <c r="AI62" s="78"/>
      <c r="AJ62" s="78"/>
      <c r="AK62" s="78"/>
      <c r="AL62" s="78"/>
      <c r="AM62" s="178"/>
    </row>
    <row r="63" spans="1:39" s="20" customFormat="1" ht="58.5" customHeight="1" x14ac:dyDescent="0.35">
      <c r="A63" s="122">
        <v>49</v>
      </c>
      <c r="B63" s="100">
        <v>26</v>
      </c>
      <c r="C63" s="142" t="s">
        <v>107</v>
      </c>
      <c r="D63" s="143" t="s">
        <v>70</v>
      </c>
      <c r="E63" s="144">
        <v>2425.75</v>
      </c>
      <c r="F63" s="145" t="s">
        <v>26</v>
      </c>
      <c r="G63" s="144">
        <v>250</v>
      </c>
      <c r="H63" s="144">
        <v>994.63</v>
      </c>
      <c r="I63" s="144">
        <v>0</v>
      </c>
      <c r="J63" s="144">
        <v>0</v>
      </c>
      <c r="K63" s="144">
        <v>0</v>
      </c>
      <c r="L63" s="144">
        <v>0</v>
      </c>
      <c r="M63" s="144">
        <v>0</v>
      </c>
      <c r="N63" s="144">
        <v>0</v>
      </c>
      <c r="O63" s="144">
        <v>0</v>
      </c>
      <c r="P63" s="144">
        <v>0</v>
      </c>
      <c r="Q63" s="144">
        <v>0</v>
      </c>
      <c r="R63" s="144">
        <v>0</v>
      </c>
      <c r="S63" s="144">
        <v>0</v>
      </c>
      <c r="T63" s="144">
        <v>0</v>
      </c>
      <c r="U63" s="144">
        <v>0</v>
      </c>
      <c r="V63" s="78"/>
      <c r="W63" s="95">
        <f t="shared" si="5"/>
        <v>3670.38</v>
      </c>
      <c r="X63" s="105" t="s">
        <v>271</v>
      </c>
      <c r="Y63" s="95">
        <f t="shared" si="4"/>
        <v>0</v>
      </c>
      <c r="Z63" s="78"/>
      <c r="AA63" s="78"/>
      <c r="AB63" s="117">
        <f t="shared" si="2"/>
        <v>3670.38</v>
      </c>
      <c r="AC63" s="78"/>
      <c r="AD63" s="82"/>
      <c r="AE63" s="78"/>
      <c r="AF63" s="78"/>
      <c r="AG63" s="78"/>
      <c r="AH63" s="78"/>
      <c r="AI63" s="78"/>
      <c r="AJ63" s="78"/>
      <c r="AK63" s="78"/>
      <c r="AL63" s="78"/>
      <c r="AM63" s="178"/>
    </row>
    <row r="64" spans="1:39" s="20" customFormat="1" ht="58.5" customHeight="1" x14ac:dyDescent="0.35">
      <c r="A64" s="121">
        <v>50</v>
      </c>
      <c r="B64" s="99">
        <v>27</v>
      </c>
      <c r="C64" s="138" t="s">
        <v>85</v>
      </c>
      <c r="D64" s="139" t="s">
        <v>70</v>
      </c>
      <c r="E64" s="140">
        <v>2425.75</v>
      </c>
      <c r="F64" s="141" t="s">
        <v>26</v>
      </c>
      <c r="G64" s="140">
        <v>250</v>
      </c>
      <c r="H64" s="140">
        <v>994.63</v>
      </c>
      <c r="I64" s="140">
        <v>0</v>
      </c>
      <c r="J64" s="140">
        <v>0</v>
      </c>
      <c r="K64" s="140">
        <v>0</v>
      </c>
      <c r="L64" s="140">
        <v>0</v>
      </c>
      <c r="M64" s="140">
        <v>0</v>
      </c>
      <c r="N64" s="140">
        <v>0</v>
      </c>
      <c r="O64" s="140">
        <v>50</v>
      </c>
      <c r="P64" s="160">
        <v>0</v>
      </c>
      <c r="Q64" s="160">
        <v>0</v>
      </c>
      <c r="R64" s="160">
        <v>0</v>
      </c>
      <c r="S64" s="160">
        <v>0</v>
      </c>
      <c r="T64" s="160">
        <v>0</v>
      </c>
      <c r="U64" s="160">
        <v>0</v>
      </c>
      <c r="V64" s="78"/>
      <c r="W64" s="95">
        <f t="shared" si="5"/>
        <v>3720.38</v>
      </c>
      <c r="X64" s="105" t="s">
        <v>271</v>
      </c>
      <c r="Y64" s="95">
        <f t="shared" si="4"/>
        <v>0</v>
      </c>
      <c r="Z64" s="78"/>
      <c r="AA64" s="78"/>
      <c r="AB64" s="117">
        <f t="shared" si="2"/>
        <v>3720.38</v>
      </c>
      <c r="AC64" s="78"/>
      <c r="AD64" s="82"/>
      <c r="AE64" s="78"/>
      <c r="AF64" s="78"/>
      <c r="AG64" s="78"/>
      <c r="AH64" s="78"/>
      <c r="AI64" s="78"/>
      <c r="AJ64" s="78"/>
      <c r="AK64" s="78"/>
      <c r="AL64" s="78"/>
      <c r="AM64" s="178"/>
    </row>
    <row r="65" spans="1:39" s="20" customFormat="1" ht="58.5" customHeight="1" x14ac:dyDescent="0.35">
      <c r="A65" s="122">
        <v>51</v>
      </c>
      <c r="B65" s="100">
        <v>28</v>
      </c>
      <c r="C65" s="142" t="s">
        <v>292</v>
      </c>
      <c r="D65" s="143" t="s">
        <v>70</v>
      </c>
      <c r="E65" s="144">
        <v>2425.75</v>
      </c>
      <c r="F65" s="145" t="s">
        <v>26</v>
      </c>
      <c r="G65" s="144">
        <v>250</v>
      </c>
      <c r="H65" s="144">
        <v>994.63</v>
      </c>
      <c r="I65" s="144">
        <v>0</v>
      </c>
      <c r="J65" s="144">
        <v>0</v>
      </c>
      <c r="K65" s="144">
        <v>0</v>
      </c>
      <c r="L65" s="144">
        <v>0</v>
      </c>
      <c r="M65" s="144">
        <v>0</v>
      </c>
      <c r="N65" s="144">
        <v>0</v>
      </c>
      <c r="O65" s="144">
        <v>0</v>
      </c>
      <c r="P65" s="144">
        <v>0</v>
      </c>
      <c r="Q65" s="144">
        <v>0</v>
      </c>
      <c r="R65" s="144">
        <v>0</v>
      </c>
      <c r="S65" s="144">
        <v>0</v>
      </c>
      <c r="T65" s="144">
        <v>0</v>
      </c>
      <c r="U65" s="144">
        <v>0</v>
      </c>
      <c r="V65" s="78"/>
      <c r="W65" s="95">
        <f t="shared" si="5"/>
        <v>3670.38</v>
      </c>
      <c r="X65" s="105" t="s">
        <v>271</v>
      </c>
      <c r="Y65" s="95">
        <f t="shared" si="4"/>
        <v>0</v>
      </c>
      <c r="Z65" s="78"/>
      <c r="AA65" s="78"/>
      <c r="AB65" s="117">
        <f t="shared" si="2"/>
        <v>3670.38</v>
      </c>
      <c r="AC65" s="78"/>
      <c r="AD65" s="82"/>
      <c r="AE65" s="78"/>
      <c r="AF65" s="78"/>
      <c r="AG65" s="78"/>
      <c r="AH65" s="78"/>
      <c r="AI65" s="78"/>
      <c r="AJ65" s="78"/>
      <c r="AK65" s="78"/>
      <c r="AL65" s="78"/>
      <c r="AM65" s="178"/>
    </row>
    <row r="66" spans="1:39" s="20" customFormat="1" ht="58.5" customHeight="1" x14ac:dyDescent="0.35">
      <c r="A66" s="121">
        <v>52</v>
      </c>
      <c r="B66" s="99">
        <v>29</v>
      </c>
      <c r="C66" s="138" t="s">
        <v>86</v>
      </c>
      <c r="D66" s="139" t="s">
        <v>70</v>
      </c>
      <c r="E66" s="140">
        <v>2425.75</v>
      </c>
      <c r="F66" s="141" t="s">
        <v>26</v>
      </c>
      <c r="G66" s="140">
        <v>250</v>
      </c>
      <c r="H66" s="140">
        <v>994.63</v>
      </c>
      <c r="I66" s="140">
        <v>0</v>
      </c>
      <c r="J66" s="140">
        <v>0</v>
      </c>
      <c r="K66" s="140">
        <v>0</v>
      </c>
      <c r="L66" s="140">
        <v>0</v>
      </c>
      <c r="M66" s="140">
        <v>0</v>
      </c>
      <c r="N66" s="140">
        <v>0</v>
      </c>
      <c r="O66" s="140">
        <v>50</v>
      </c>
      <c r="P66" s="160">
        <v>0</v>
      </c>
      <c r="Q66" s="160">
        <v>0</v>
      </c>
      <c r="R66" s="160">
        <v>0</v>
      </c>
      <c r="S66" s="160">
        <v>0</v>
      </c>
      <c r="T66" s="160">
        <v>0</v>
      </c>
      <c r="U66" s="160">
        <v>0</v>
      </c>
      <c r="V66" s="78"/>
      <c r="W66" s="95">
        <f t="shared" si="5"/>
        <v>3720.38</v>
      </c>
      <c r="X66" s="105" t="s">
        <v>271</v>
      </c>
      <c r="Y66" s="95">
        <f t="shared" si="4"/>
        <v>0</v>
      </c>
      <c r="Z66" s="78"/>
      <c r="AA66" s="78"/>
      <c r="AB66" s="117">
        <f t="shared" si="2"/>
        <v>3720.38</v>
      </c>
      <c r="AC66" s="78"/>
      <c r="AD66" s="82"/>
      <c r="AE66" s="78"/>
      <c r="AF66" s="78"/>
      <c r="AG66" s="78"/>
      <c r="AH66" s="78"/>
      <c r="AI66" s="78"/>
      <c r="AJ66" s="78"/>
      <c r="AK66" s="78"/>
      <c r="AL66" s="78"/>
      <c r="AM66" s="178"/>
    </row>
    <row r="67" spans="1:39" s="20" customFormat="1" ht="58.5" customHeight="1" x14ac:dyDescent="0.35">
      <c r="A67" s="122">
        <v>53</v>
      </c>
      <c r="B67" s="100">
        <v>30</v>
      </c>
      <c r="C67" s="142" t="s">
        <v>87</v>
      </c>
      <c r="D67" s="143" t="s">
        <v>70</v>
      </c>
      <c r="E67" s="144">
        <v>2425.75</v>
      </c>
      <c r="F67" s="145" t="s">
        <v>26</v>
      </c>
      <c r="G67" s="144">
        <v>250</v>
      </c>
      <c r="H67" s="144">
        <v>994.63</v>
      </c>
      <c r="I67" s="144">
        <v>0</v>
      </c>
      <c r="J67" s="144">
        <v>0</v>
      </c>
      <c r="K67" s="144">
        <v>0</v>
      </c>
      <c r="L67" s="144">
        <v>0</v>
      </c>
      <c r="M67" s="144">
        <v>0</v>
      </c>
      <c r="N67" s="144">
        <v>0</v>
      </c>
      <c r="O67" s="144">
        <v>50</v>
      </c>
      <c r="P67" s="144">
        <v>0</v>
      </c>
      <c r="Q67" s="144">
        <v>0</v>
      </c>
      <c r="R67" s="144">
        <v>0</v>
      </c>
      <c r="S67" s="144">
        <v>0</v>
      </c>
      <c r="T67" s="144">
        <v>0</v>
      </c>
      <c r="U67" s="144">
        <v>0</v>
      </c>
      <c r="V67" s="78"/>
      <c r="W67" s="95">
        <f t="shared" si="5"/>
        <v>3720.38</v>
      </c>
      <c r="X67" s="105" t="s">
        <v>271</v>
      </c>
      <c r="Y67" s="95">
        <f t="shared" si="4"/>
        <v>0</v>
      </c>
      <c r="Z67" s="78"/>
      <c r="AA67" s="78"/>
      <c r="AB67" s="117">
        <f t="shared" si="2"/>
        <v>3720.38</v>
      </c>
      <c r="AC67" s="78"/>
      <c r="AD67" s="82"/>
      <c r="AE67" s="78"/>
      <c r="AF67" s="78"/>
      <c r="AG67" s="78"/>
      <c r="AH67" s="78"/>
      <c r="AI67" s="78"/>
      <c r="AJ67" s="78"/>
      <c r="AK67" s="78"/>
      <c r="AL67" s="78"/>
      <c r="AM67" s="178"/>
    </row>
    <row r="68" spans="1:39" s="20" customFormat="1" ht="58.5" customHeight="1" x14ac:dyDescent="0.35">
      <c r="A68" s="121">
        <v>54</v>
      </c>
      <c r="B68" s="99">
        <v>31</v>
      </c>
      <c r="C68" s="138" t="s">
        <v>252</v>
      </c>
      <c r="D68" s="139" t="s">
        <v>83</v>
      </c>
      <c r="E68" s="140">
        <v>1106.08</v>
      </c>
      <c r="F68" s="141" t="s">
        <v>26</v>
      </c>
      <c r="G68" s="140">
        <v>125</v>
      </c>
      <c r="H68" s="140">
        <v>497.61</v>
      </c>
      <c r="I68" s="140">
        <v>0</v>
      </c>
      <c r="J68" s="140">
        <v>0</v>
      </c>
      <c r="K68" s="140">
        <v>0</v>
      </c>
      <c r="L68" s="140">
        <v>0</v>
      </c>
      <c r="M68" s="140">
        <v>0</v>
      </c>
      <c r="N68" s="140">
        <v>0</v>
      </c>
      <c r="O68" s="140">
        <v>0</v>
      </c>
      <c r="P68" s="160">
        <v>0</v>
      </c>
      <c r="Q68" s="160">
        <v>0</v>
      </c>
      <c r="R68" s="160">
        <v>0</v>
      </c>
      <c r="S68" s="160">
        <v>0</v>
      </c>
      <c r="T68" s="160">
        <v>0</v>
      </c>
      <c r="U68" s="160">
        <v>0</v>
      </c>
      <c r="V68" s="78"/>
      <c r="W68" s="95">
        <f t="shared" si="5"/>
        <v>1728.69</v>
      </c>
      <c r="X68" s="105" t="s">
        <v>271</v>
      </c>
      <c r="Y68" s="95">
        <f t="shared" si="4"/>
        <v>0</v>
      </c>
      <c r="Z68" s="78"/>
      <c r="AA68" s="78"/>
      <c r="AB68" s="117">
        <f t="shared" si="2"/>
        <v>1728.69</v>
      </c>
      <c r="AC68" s="78"/>
      <c r="AD68" s="82"/>
      <c r="AE68" s="78"/>
      <c r="AF68" s="78"/>
      <c r="AG68" s="78"/>
      <c r="AH68" s="78"/>
      <c r="AI68" s="78"/>
      <c r="AJ68" s="78"/>
      <c r="AK68" s="78"/>
      <c r="AL68" s="78"/>
      <c r="AM68" s="178"/>
    </row>
    <row r="69" spans="1:39" s="20" customFormat="1" ht="58.5" customHeight="1" x14ac:dyDescent="0.35">
      <c r="A69" s="122">
        <v>55</v>
      </c>
      <c r="B69" s="100">
        <v>32</v>
      </c>
      <c r="C69" s="142" t="s">
        <v>88</v>
      </c>
      <c r="D69" s="143" t="s">
        <v>83</v>
      </c>
      <c r="E69" s="144">
        <v>1659.1200000000001</v>
      </c>
      <c r="F69" s="145" t="s">
        <v>26</v>
      </c>
      <c r="G69" s="144">
        <v>187.5</v>
      </c>
      <c r="H69" s="144">
        <v>746.43</v>
      </c>
      <c r="I69" s="144">
        <v>0</v>
      </c>
      <c r="J69" s="144">
        <v>0</v>
      </c>
      <c r="K69" s="144">
        <v>0</v>
      </c>
      <c r="L69" s="144">
        <v>0</v>
      </c>
      <c r="M69" s="144">
        <v>0</v>
      </c>
      <c r="N69" s="144">
        <v>0</v>
      </c>
      <c r="O69" s="144">
        <v>37.5</v>
      </c>
      <c r="P69" s="144">
        <v>0</v>
      </c>
      <c r="Q69" s="144">
        <v>0</v>
      </c>
      <c r="R69" s="144">
        <v>0</v>
      </c>
      <c r="S69" s="144">
        <v>0</v>
      </c>
      <c r="T69" s="144">
        <v>0</v>
      </c>
      <c r="U69" s="144">
        <v>0</v>
      </c>
      <c r="V69" s="78"/>
      <c r="W69" s="95">
        <f t="shared" si="5"/>
        <v>2630.55</v>
      </c>
      <c r="X69" s="105" t="s">
        <v>271</v>
      </c>
      <c r="Y69" s="95">
        <f t="shared" si="4"/>
        <v>0</v>
      </c>
      <c r="Z69" s="78"/>
      <c r="AA69" s="78"/>
      <c r="AB69" s="117">
        <f t="shared" si="2"/>
        <v>2630.55</v>
      </c>
      <c r="AC69" s="78"/>
      <c r="AD69" s="82"/>
      <c r="AE69" s="78"/>
      <c r="AF69" s="78"/>
      <c r="AG69" s="78"/>
      <c r="AH69" s="78"/>
      <c r="AI69" s="78"/>
      <c r="AJ69" s="78"/>
      <c r="AK69" s="78"/>
      <c r="AL69" s="78"/>
      <c r="AM69" s="178"/>
    </row>
    <row r="70" spans="1:39" s="20" customFormat="1" ht="58.5" customHeight="1" x14ac:dyDescent="0.35">
      <c r="A70" s="121">
        <v>56</v>
      </c>
      <c r="B70" s="99">
        <v>33</v>
      </c>
      <c r="C70" s="138" t="s">
        <v>98</v>
      </c>
      <c r="D70" s="139" t="s">
        <v>70</v>
      </c>
      <c r="E70" s="140">
        <v>2425.75</v>
      </c>
      <c r="F70" s="141" t="s">
        <v>26</v>
      </c>
      <c r="G70" s="140">
        <v>250</v>
      </c>
      <c r="H70" s="140">
        <v>994.63</v>
      </c>
      <c r="I70" s="140">
        <v>0</v>
      </c>
      <c r="J70" s="140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0</v>
      </c>
      <c r="P70" s="160">
        <v>0</v>
      </c>
      <c r="Q70" s="160">
        <v>0</v>
      </c>
      <c r="R70" s="160">
        <v>0</v>
      </c>
      <c r="S70" s="160">
        <v>0</v>
      </c>
      <c r="T70" s="160">
        <v>0</v>
      </c>
      <c r="U70" s="160">
        <v>0</v>
      </c>
      <c r="V70" s="78"/>
      <c r="W70" s="95">
        <f t="shared" si="5"/>
        <v>3670.38</v>
      </c>
      <c r="X70" s="105" t="s">
        <v>271</v>
      </c>
      <c r="Y70" s="95">
        <f t="shared" si="4"/>
        <v>0</v>
      </c>
      <c r="Z70" s="78"/>
      <c r="AA70" s="78"/>
      <c r="AB70" s="117">
        <f t="shared" si="2"/>
        <v>3670.38</v>
      </c>
      <c r="AC70" s="78"/>
      <c r="AD70" s="82"/>
      <c r="AE70" s="78"/>
      <c r="AF70" s="78"/>
      <c r="AG70" s="78"/>
      <c r="AH70" s="78"/>
      <c r="AI70" s="78"/>
      <c r="AJ70" s="78"/>
      <c r="AK70" s="78"/>
      <c r="AL70" s="78"/>
      <c r="AM70" s="178"/>
    </row>
    <row r="71" spans="1:39" s="20" customFormat="1" ht="58.5" customHeight="1" x14ac:dyDescent="0.35">
      <c r="A71" s="122">
        <v>57</v>
      </c>
      <c r="B71" s="100">
        <v>34</v>
      </c>
      <c r="C71" s="142" t="s">
        <v>89</v>
      </c>
      <c r="D71" s="143" t="s">
        <v>70</v>
      </c>
      <c r="E71" s="144">
        <v>2425.75</v>
      </c>
      <c r="F71" s="145" t="s">
        <v>26</v>
      </c>
      <c r="G71" s="144">
        <v>250</v>
      </c>
      <c r="H71" s="144">
        <v>994.63</v>
      </c>
      <c r="I71" s="144">
        <v>0</v>
      </c>
      <c r="J71" s="144">
        <v>0</v>
      </c>
      <c r="K71" s="144">
        <v>0</v>
      </c>
      <c r="L71" s="144">
        <v>0</v>
      </c>
      <c r="M71" s="144">
        <v>0</v>
      </c>
      <c r="N71" s="144">
        <v>0</v>
      </c>
      <c r="O71" s="144">
        <v>75</v>
      </c>
      <c r="P71" s="144">
        <v>0</v>
      </c>
      <c r="Q71" s="144">
        <v>0</v>
      </c>
      <c r="R71" s="144">
        <v>0</v>
      </c>
      <c r="S71" s="144">
        <v>0</v>
      </c>
      <c r="T71" s="144">
        <v>0</v>
      </c>
      <c r="U71" s="144">
        <v>0</v>
      </c>
      <c r="V71" s="78"/>
      <c r="W71" s="95">
        <f t="shared" si="5"/>
        <v>3745.38</v>
      </c>
      <c r="X71" s="105" t="s">
        <v>271</v>
      </c>
      <c r="Y71" s="95">
        <f t="shared" si="4"/>
        <v>0</v>
      </c>
      <c r="Z71" s="78"/>
      <c r="AA71" s="78"/>
      <c r="AB71" s="117">
        <f t="shared" si="2"/>
        <v>3745.38</v>
      </c>
      <c r="AC71" s="78"/>
      <c r="AD71" s="82"/>
      <c r="AE71" s="78"/>
      <c r="AF71" s="78"/>
      <c r="AG71" s="78"/>
      <c r="AH71" s="78"/>
      <c r="AI71" s="78"/>
      <c r="AJ71" s="78"/>
      <c r="AK71" s="78"/>
      <c r="AL71" s="78"/>
      <c r="AM71" s="178"/>
    </row>
    <row r="72" spans="1:39" s="20" customFormat="1" ht="58.5" customHeight="1" x14ac:dyDescent="0.35">
      <c r="A72" s="121">
        <v>58</v>
      </c>
      <c r="B72" s="99">
        <v>35</v>
      </c>
      <c r="C72" s="138" t="s">
        <v>90</v>
      </c>
      <c r="D72" s="139" t="s">
        <v>70</v>
      </c>
      <c r="E72" s="140">
        <v>2425.75</v>
      </c>
      <c r="F72" s="141" t="s">
        <v>26</v>
      </c>
      <c r="G72" s="140">
        <v>250</v>
      </c>
      <c r="H72" s="140">
        <v>994.63</v>
      </c>
      <c r="I72" s="140">
        <v>0</v>
      </c>
      <c r="J72" s="140">
        <v>0</v>
      </c>
      <c r="K72" s="140">
        <v>0</v>
      </c>
      <c r="L72" s="140">
        <v>0</v>
      </c>
      <c r="M72" s="140">
        <v>0</v>
      </c>
      <c r="N72" s="140">
        <v>0</v>
      </c>
      <c r="O72" s="140">
        <v>75</v>
      </c>
      <c r="P72" s="160">
        <v>0</v>
      </c>
      <c r="Q72" s="160">
        <v>0</v>
      </c>
      <c r="R72" s="160">
        <v>0</v>
      </c>
      <c r="S72" s="160">
        <v>0</v>
      </c>
      <c r="T72" s="160">
        <v>0</v>
      </c>
      <c r="U72" s="160">
        <v>0</v>
      </c>
      <c r="V72" s="78"/>
      <c r="W72" s="95">
        <f t="shared" si="5"/>
        <v>3745.38</v>
      </c>
      <c r="X72" s="105" t="s">
        <v>271</v>
      </c>
      <c r="Y72" s="95">
        <f t="shared" si="4"/>
        <v>0</v>
      </c>
      <c r="Z72" s="78"/>
      <c r="AA72" s="78"/>
      <c r="AB72" s="117">
        <f t="shared" si="2"/>
        <v>3745.38</v>
      </c>
      <c r="AC72" s="78"/>
      <c r="AD72" s="82"/>
      <c r="AE72" s="78"/>
      <c r="AF72" s="78"/>
      <c r="AG72" s="78"/>
      <c r="AH72" s="78"/>
      <c r="AI72" s="78"/>
      <c r="AJ72" s="78"/>
      <c r="AK72" s="78"/>
      <c r="AL72" s="78"/>
      <c r="AM72" s="178"/>
    </row>
    <row r="73" spans="1:39" s="20" customFormat="1" ht="58.5" customHeight="1" x14ac:dyDescent="0.35">
      <c r="A73" s="122">
        <v>59</v>
      </c>
      <c r="B73" s="100">
        <v>36</v>
      </c>
      <c r="C73" s="142" t="s">
        <v>123</v>
      </c>
      <c r="D73" s="143" t="s">
        <v>114</v>
      </c>
      <c r="E73" s="144">
        <v>2425.75</v>
      </c>
      <c r="F73" s="145" t="s">
        <v>26</v>
      </c>
      <c r="G73" s="144">
        <v>250</v>
      </c>
      <c r="H73" s="144">
        <v>994.63</v>
      </c>
      <c r="I73" s="144">
        <v>0</v>
      </c>
      <c r="J73" s="144">
        <v>0</v>
      </c>
      <c r="K73" s="144">
        <v>0</v>
      </c>
      <c r="L73" s="144">
        <v>0</v>
      </c>
      <c r="M73" s="144">
        <v>0</v>
      </c>
      <c r="N73" s="144">
        <v>0</v>
      </c>
      <c r="O73" s="144">
        <v>0</v>
      </c>
      <c r="P73" s="144">
        <v>0</v>
      </c>
      <c r="Q73" s="144">
        <v>0</v>
      </c>
      <c r="R73" s="144">
        <v>0</v>
      </c>
      <c r="S73" s="144">
        <v>0</v>
      </c>
      <c r="T73" s="144">
        <v>0</v>
      </c>
      <c r="U73" s="144">
        <v>0</v>
      </c>
      <c r="V73" s="78"/>
      <c r="W73" s="95">
        <f t="shared" si="5"/>
        <v>3670.38</v>
      </c>
      <c r="X73" s="105" t="s">
        <v>271</v>
      </c>
      <c r="Y73" s="95">
        <f t="shared" si="4"/>
        <v>0</v>
      </c>
      <c r="Z73" s="78"/>
      <c r="AA73" s="78"/>
      <c r="AB73" s="117">
        <f t="shared" si="2"/>
        <v>3670.38</v>
      </c>
      <c r="AC73" s="78"/>
      <c r="AD73" s="82"/>
      <c r="AE73" s="78"/>
      <c r="AF73" s="78"/>
      <c r="AG73" s="78"/>
      <c r="AH73" s="78"/>
      <c r="AI73" s="78"/>
      <c r="AJ73" s="78"/>
      <c r="AK73" s="78"/>
      <c r="AL73" s="78"/>
      <c r="AM73" s="177"/>
    </row>
    <row r="74" spans="1:39" s="20" customFormat="1" ht="58.5" customHeight="1" x14ac:dyDescent="0.35">
      <c r="A74" s="121">
        <v>60</v>
      </c>
      <c r="B74" s="99">
        <v>37</v>
      </c>
      <c r="C74" s="138" t="s">
        <v>96</v>
      </c>
      <c r="D74" s="139" t="s">
        <v>70</v>
      </c>
      <c r="E74" s="140">
        <v>2425.75</v>
      </c>
      <c r="F74" s="141" t="s">
        <v>26</v>
      </c>
      <c r="G74" s="140">
        <v>250</v>
      </c>
      <c r="H74" s="140">
        <v>994.63</v>
      </c>
      <c r="I74" s="140">
        <v>0</v>
      </c>
      <c r="J74" s="140">
        <v>0</v>
      </c>
      <c r="K74" s="140">
        <v>0</v>
      </c>
      <c r="L74" s="140">
        <v>0</v>
      </c>
      <c r="M74" s="140">
        <v>0</v>
      </c>
      <c r="N74" s="140">
        <v>0</v>
      </c>
      <c r="O74" s="140">
        <v>0</v>
      </c>
      <c r="P74" s="160">
        <v>0</v>
      </c>
      <c r="Q74" s="160">
        <v>0</v>
      </c>
      <c r="R74" s="160">
        <v>0</v>
      </c>
      <c r="S74" s="160">
        <v>0</v>
      </c>
      <c r="T74" s="160">
        <v>0</v>
      </c>
      <c r="U74" s="160">
        <v>0</v>
      </c>
      <c r="V74" s="78"/>
      <c r="W74" s="95">
        <f t="shared" si="5"/>
        <v>3670.38</v>
      </c>
      <c r="X74" s="105" t="s">
        <v>271</v>
      </c>
      <c r="Y74" s="95">
        <f t="shared" si="4"/>
        <v>0</v>
      </c>
      <c r="Z74" s="78"/>
      <c r="AA74" s="78"/>
      <c r="AB74" s="117">
        <f t="shared" si="2"/>
        <v>3670.38</v>
      </c>
      <c r="AC74" s="78"/>
      <c r="AD74" s="82"/>
      <c r="AE74" s="78"/>
      <c r="AF74" s="78"/>
      <c r="AG74" s="78"/>
      <c r="AH74" s="78"/>
      <c r="AI74" s="78"/>
      <c r="AJ74" s="78"/>
      <c r="AK74" s="78"/>
      <c r="AL74" s="78"/>
      <c r="AM74" s="178"/>
    </row>
    <row r="75" spans="1:39" s="20" customFormat="1" ht="58.5" customHeight="1" x14ac:dyDescent="0.35">
      <c r="A75" s="122">
        <v>61</v>
      </c>
      <c r="B75" s="100">
        <v>38</v>
      </c>
      <c r="C75" s="142" t="s">
        <v>91</v>
      </c>
      <c r="D75" s="143" t="s">
        <v>70</v>
      </c>
      <c r="E75" s="144">
        <v>2425.75</v>
      </c>
      <c r="F75" s="145" t="s">
        <v>26</v>
      </c>
      <c r="G75" s="144">
        <v>250</v>
      </c>
      <c r="H75" s="144">
        <v>994.63</v>
      </c>
      <c r="I75" s="144">
        <v>0</v>
      </c>
      <c r="J75" s="144">
        <v>0</v>
      </c>
      <c r="K75" s="144">
        <v>0</v>
      </c>
      <c r="L75" s="144">
        <v>0</v>
      </c>
      <c r="M75" s="144">
        <v>0</v>
      </c>
      <c r="N75" s="144">
        <v>0</v>
      </c>
      <c r="O75" s="144">
        <v>50</v>
      </c>
      <c r="P75" s="144">
        <v>0</v>
      </c>
      <c r="Q75" s="144">
        <v>0</v>
      </c>
      <c r="R75" s="144">
        <v>0</v>
      </c>
      <c r="S75" s="144">
        <v>0</v>
      </c>
      <c r="T75" s="144">
        <v>0</v>
      </c>
      <c r="U75" s="144">
        <v>0</v>
      </c>
      <c r="V75" s="78"/>
      <c r="W75" s="95">
        <f t="shared" si="5"/>
        <v>3720.38</v>
      </c>
      <c r="X75" s="105" t="s">
        <v>271</v>
      </c>
      <c r="Y75" s="95">
        <f t="shared" si="4"/>
        <v>0</v>
      </c>
      <c r="Z75" s="78"/>
      <c r="AA75" s="78"/>
      <c r="AB75" s="117">
        <f t="shared" si="2"/>
        <v>3720.38</v>
      </c>
      <c r="AC75" s="78"/>
      <c r="AD75" s="82"/>
      <c r="AE75" s="78"/>
      <c r="AF75" s="78"/>
      <c r="AG75" s="78"/>
      <c r="AH75" s="78"/>
      <c r="AI75" s="78"/>
      <c r="AJ75" s="78"/>
      <c r="AK75" s="78"/>
      <c r="AL75" s="78"/>
      <c r="AM75" s="178"/>
    </row>
    <row r="76" spans="1:39" s="20" customFormat="1" ht="58.5" customHeight="1" x14ac:dyDescent="0.35">
      <c r="A76" s="121">
        <v>62</v>
      </c>
      <c r="B76" s="99">
        <v>39</v>
      </c>
      <c r="C76" s="138" t="s">
        <v>149</v>
      </c>
      <c r="D76" s="139" t="s">
        <v>70</v>
      </c>
      <c r="E76" s="140">
        <v>2425.75</v>
      </c>
      <c r="F76" s="141" t="s">
        <v>26</v>
      </c>
      <c r="G76" s="140">
        <v>250</v>
      </c>
      <c r="H76" s="140">
        <v>994.63</v>
      </c>
      <c r="I76" s="140">
        <v>0</v>
      </c>
      <c r="J76" s="140">
        <v>0</v>
      </c>
      <c r="K76" s="140">
        <v>0</v>
      </c>
      <c r="L76" s="140">
        <v>0</v>
      </c>
      <c r="M76" s="140">
        <v>0</v>
      </c>
      <c r="N76" s="140">
        <v>0</v>
      </c>
      <c r="O76" s="140">
        <v>0</v>
      </c>
      <c r="P76" s="160">
        <v>0</v>
      </c>
      <c r="Q76" s="160">
        <v>0</v>
      </c>
      <c r="R76" s="160">
        <v>0</v>
      </c>
      <c r="S76" s="160">
        <v>0</v>
      </c>
      <c r="T76" s="160">
        <v>0</v>
      </c>
      <c r="U76" s="160">
        <v>0</v>
      </c>
      <c r="V76" s="78"/>
      <c r="W76" s="95">
        <f t="shared" si="5"/>
        <v>3670.38</v>
      </c>
      <c r="X76" s="105" t="s">
        <v>271</v>
      </c>
      <c r="Y76" s="95">
        <f t="shared" si="4"/>
        <v>0</v>
      </c>
      <c r="Z76" s="78"/>
      <c r="AA76" s="78"/>
      <c r="AB76" s="117">
        <f t="shared" si="2"/>
        <v>3670.38</v>
      </c>
      <c r="AC76" s="78"/>
      <c r="AD76" s="82"/>
      <c r="AE76" s="78"/>
      <c r="AF76" s="78"/>
      <c r="AG76" s="78"/>
      <c r="AH76" s="78"/>
      <c r="AI76" s="78"/>
      <c r="AJ76" s="78"/>
      <c r="AK76" s="78"/>
      <c r="AL76" s="78"/>
      <c r="AM76" s="178"/>
    </row>
    <row r="77" spans="1:39" s="20" customFormat="1" ht="58.5" customHeight="1" x14ac:dyDescent="0.35">
      <c r="A77" s="122">
        <v>63</v>
      </c>
      <c r="B77" s="100">
        <v>40</v>
      </c>
      <c r="C77" s="142" t="s">
        <v>92</v>
      </c>
      <c r="D77" s="143" t="s">
        <v>70</v>
      </c>
      <c r="E77" s="144">
        <v>2425.75</v>
      </c>
      <c r="F77" s="145" t="s">
        <v>26</v>
      </c>
      <c r="G77" s="144">
        <v>250</v>
      </c>
      <c r="H77" s="144">
        <v>994.63</v>
      </c>
      <c r="I77" s="144">
        <v>0</v>
      </c>
      <c r="J77" s="144">
        <v>0</v>
      </c>
      <c r="K77" s="144">
        <v>0</v>
      </c>
      <c r="L77" s="144">
        <v>0</v>
      </c>
      <c r="M77" s="144">
        <v>0</v>
      </c>
      <c r="N77" s="144">
        <v>0</v>
      </c>
      <c r="O77" s="144">
        <v>50</v>
      </c>
      <c r="P77" s="144">
        <v>0</v>
      </c>
      <c r="Q77" s="144">
        <v>0</v>
      </c>
      <c r="R77" s="144">
        <v>0</v>
      </c>
      <c r="S77" s="144">
        <v>0</v>
      </c>
      <c r="T77" s="144">
        <v>0</v>
      </c>
      <c r="U77" s="144">
        <v>0</v>
      </c>
      <c r="V77" s="78"/>
      <c r="W77" s="95">
        <f t="shared" si="5"/>
        <v>3720.38</v>
      </c>
      <c r="X77" s="105" t="s">
        <v>271</v>
      </c>
      <c r="Y77" s="95">
        <f t="shared" si="4"/>
        <v>0</v>
      </c>
      <c r="Z77" s="78"/>
      <c r="AA77" s="78"/>
      <c r="AB77" s="115">
        <f t="shared" si="2"/>
        <v>3720.38</v>
      </c>
      <c r="AC77" s="78"/>
      <c r="AD77" s="82"/>
      <c r="AE77" s="78"/>
      <c r="AF77" s="78"/>
      <c r="AG77" s="78"/>
      <c r="AH77" s="78"/>
      <c r="AI77" s="78"/>
      <c r="AJ77" s="78"/>
      <c r="AK77" s="78"/>
      <c r="AL77" s="78"/>
      <c r="AM77" s="178"/>
    </row>
    <row r="78" spans="1:39" s="20" customFormat="1" ht="58.5" customHeight="1" x14ac:dyDescent="0.35">
      <c r="A78" s="121">
        <v>64</v>
      </c>
      <c r="B78" s="99">
        <v>41</v>
      </c>
      <c r="C78" s="138" t="s">
        <v>103</v>
      </c>
      <c r="D78" s="139" t="s">
        <v>70</v>
      </c>
      <c r="E78" s="140">
        <v>2425.75</v>
      </c>
      <c r="F78" s="141" t="s">
        <v>26</v>
      </c>
      <c r="G78" s="140">
        <v>250</v>
      </c>
      <c r="H78" s="140">
        <v>994.63</v>
      </c>
      <c r="I78" s="140">
        <v>0</v>
      </c>
      <c r="J78" s="140">
        <v>0</v>
      </c>
      <c r="K78" s="140">
        <v>0</v>
      </c>
      <c r="L78" s="140">
        <v>0</v>
      </c>
      <c r="M78" s="140">
        <v>0</v>
      </c>
      <c r="N78" s="140">
        <v>0</v>
      </c>
      <c r="O78" s="140">
        <v>0</v>
      </c>
      <c r="P78" s="160">
        <v>0</v>
      </c>
      <c r="Q78" s="160">
        <v>0</v>
      </c>
      <c r="R78" s="160">
        <v>0</v>
      </c>
      <c r="S78" s="160">
        <v>0</v>
      </c>
      <c r="T78" s="160">
        <v>0</v>
      </c>
      <c r="U78" s="160">
        <v>0</v>
      </c>
      <c r="V78" s="78"/>
      <c r="W78" s="95">
        <f t="shared" si="5"/>
        <v>3670.38</v>
      </c>
      <c r="X78" s="105" t="s">
        <v>271</v>
      </c>
      <c r="Y78" s="95">
        <f t="shared" si="4"/>
        <v>0</v>
      </c>
      <c r="Z78" s="78"/>
      <c r="AA78" s="78"/>
      <c r="AB78" s="117">
        <f t="shared" si="2"/>
        <v>3670.38</v>
      </c>
      <c r="AC78" s="78"/>
      <c r="AD78" s="82"/>
      <c r="AE78" s="78"/>
      <c r="AF78" s="78"/>
      <c r="AG78" s="78"/>
      <c r="AH78" s="78"/>
      <c r="AI78" s="78"/>
      <c r="AJ78" s="78"/>
      <c r="AK78" s="78"/>
      <c r="AL78" s="78"/>
      <c r="AM78" s="178"/>
    </row>
    <row r="79" spans="1:39" s="20" customFormat="1" ht="58.5" customHeight="1" x14ac:dyDescent="0.35">
      <c r="A79" s="122">
        <v>65</v>
      </c>
      <c r="B79" s="100">
        <v>42</v>
      </c>
      <c r="C79" s="142" t="s">
        <v>94</v>
      </c>
      <c r="D79" s="143" t="s">
        <v>83</v>
      </c>
      <c r="E79" s="144">
        <v>1106.08</v>
      </c>
      <c r="F79" s="145" t="s">
        <v>26</v>
      </c>
      <c r="G79" s="144">
        <v>125</v>
      </c>
      <c r="H79" s="144">
        <v>497.61</v>
      </c>
      <c r="I79" s="144">
        <v>0</v>
      </c>
      <c r="J79" s="144">
        <v>0</v>
      </c>
      <c r="K79" s="144">
        <v>0</v>
      </c>
      <c r="L79" s="144">
        <v>0</v>
      </c>
      <c r="M79" s="144">
        <v>0</v>
      </c>
      <c r="N79" s="144">
        <v>0</v>
      </c>
      <c r="O79" s="144">
        <v>0</v>
      </c>
      <c r="P79" s="144">
        <v>0</v>
      </c>
      <c r="Q79" s="144">
        <v>0</v>
      </c>
      <c r="R79" s="144">
        <v>0</v>
      </c>
      <c r="S79" s="144">
        <v>0</v>
      </c>
      <c r="T79" s="144">
        <v>0</v>
      </c>
      <c r="U79" s="144">
        <v>0</v>
      </c>
      <c r="V79" s="78"/>
      <c r="W79" s="95">
        <f t="shared" si="5"/>
        <v>1728.69</v>
      </c>
      <c r="X79" s="105" t="s">
        <v>271</v>
      </c>
      <c r="Y79" s="95">
        <f t="shared" si="4"/>
        <v>0</v>
      </c>
      <c r="Z79" s="78"/>
      <c r="AA79" s="78"/>
      <c r="AB79" s="117">
        <f t="shared" si="2"/>
        <v>1728.69</v>
      </c>
      <c r="AC79" s="78"/>
      <c r="AD79" s="82"/>
      <c r="AE79" s="78"/>
      <c r="AF79" s="78"/>
      <c r="AG79" s="78"/>
      <c r="AH79" s="78"/>
      <c r="AI79" s="78"/>
      <c r="AJ79" s="78"/>
      <c r="AK79" s="78"/>
      <c r="AL79" s="78"/>
      <c r="AM79" s="178"/>
    </row>
    <row r="80" spans="1:39" s="20" customFormat="1" ht="58.5" customHeight="1" x14ac:dyDescent="0.35">
      <c r="A80" s="121">
        <v>66</v>
      </c>
      <c r="B80" s="99">
        <v>43</v>
      </c>
      <c r="C80" s="138" t="str">
        <f>PROPER("MICHAEL IVÁN FIGUEROA DÁVILA")</f>
        <v>Michael Iván Figueroa Dávila</v>
      </c>
      <c r="D80" s="139" t="s">
        <v>70</v>
      </c>
      <c r="E80" s="140">
        <v>2425.75</v>
      </c>
      <c r="F80" s="141" t="s">
        <v>26</v>
      </c>
      <c r="G80" s="140">
        <v>250</v>
      </c>
      <c r="H80" s="140">
        <v>994.63</v>
      </c>
      <c r="I80" s="140">
        <v>0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60">
        <v>0</v>
      </c>
      <c r="Q80" s="160">
        <v>0</v>
      </c>
      <c r="R80" s="160">
        <v>0</v>
      </c>
      <c r="S80" s="160">
        <v>0</v>
      </c>
      <c r="T80" s="160">
        <v>0</v>
      </c>
      <c r="U80" s="160">
        <v>0</v>
      </c>
      <c r="V80" s="78"/>
      <c r="W80" s="95">
        <f t="shared" si="5"/>
        <v>3670.38</v>
      </c>
      <c r="X80" s="105" t="s">
        <v>271</v>
      </c>
      <c r="Y80" s="95">
        <f t="shared" si="4"/>
        <v>0</v>
      </c>
      <c r="Z80" s="78"/>
      <c r="AA80" s="78"/>
      <c r="AB80" s="117">
        <f t="shared" si="2"/>
        <v>3670.38</v>
      </c>
      <c r="AC80" s="78"/>
      <c r="AD80" s="82"/>
      <c r="AE80" s="78"/>
      <c r="AF80" s="78"/>
      <c r="AG80" s="78"/>
      <c r="AH80" s="78"/>
      <c r="AI80" s="78"/>
      <c r="AJ80" s="78"/>
      <c r="AK80" s="78"/>
      <c r="AL80" s="78"/>
      <c r="AM80" s="178"/>
    </row>
    <row r="81" spans="1:39" s="20" customFormat="1" ht="58.5" customHeight="1" x14ac:dyDescent="0.35">
      <c r="A81" s="122">
        <v>67</v>
      </c>
      <c r="B81" s="100">
        <v>44</v>
      </c>
      <c r="C81" s="142" t="s">
        <v>99</v>
      </c>
      <c r="D81" s="143" t="s">
        <v>70</v>
      </c>
      <c r="E81" s="144">
        <v>2425.75</v>
      </c>
      <c r="F81" s="145" t="s">
        <v>26</v>
      </c>
      <c r="G81" s="144">
        <v>250</v>
      </c>
      <c r="H81" s="144">
        <v>994.63</v>
      </c>
      <c r="I81" s="144">
        <v>0</v>
      </c>
      <c r="J81" s="144">
        <v>0</v>
      </c>
      <c r="K81" s="144">
        <v>0</v>
      </c>
      <c r="L81" s="144">
        <v>0</v>
      </c>
      <c r="M81" s="144">
        <v>0</v>
      </c>
      <c r="N81" s="144">
        <v>0</v>
      </c>
      <c r="O81" s="144">
        <v>0</v>
      </c>
      <c r="P81" s="144">
        <v>0</v>
      </c>
      <c r="Q81" s="144">
        <v>0</v>
      </c>
      <c r="R81" s="144">
        <v>0</v>
      </c>
      <c r="S81" s="144">
        <v>0</v>
      </c>
      <c r="T81" s="144">
        <v>0</v>
      </c>
      <c r="U81" s="144">
        <v>0</v>
      </c>
      <c r="V81" s="78"/>
      <c r="W81" s="95">
        <f t="shared" ref="W81:W109" si="6">SUM(E81:U81)</f>
        <v>3670.38</v>
      </c>
      <c r="X81" s="105" t="s">
        <v>271</v>
      </c>
      <c r="Y81" s="95">
        <f t="shared" si="4"/>
        <v>0</v>
      </c>
      <c r="Z81" s="78"/>
      <c r="AA81" s="78"/>
      <c r="AB81" s="117">
        <f t="shared" si="2"/>
        <v>3670.38</v>
      </c>
      <c r="AC81" s="78"/>
      <c r="AD81" s="82"/>
      <c r="AE81" s="78"/>
      <c r="AF81" s="78"/>
      <c r="AG81" s="78"/>
      <c r="AH81" s="78"/>
      <c r="AI81" s="78"/>
      <c r="AJ81" s="78"/>
      <c r="AK81" s="78"/>
      <c r="AL81" s="78"/>
      <c r="AM81" s="178"/>
    </row>
    <row r="82" spans="1:39" s="20" customFormat="1" ht="58.5" customHeight="1" x14ac:dyDescent="0.35">
      <c r="A82" s="121">
        <v>68</v>
      </c>
      <c r="B82" s="99">
        <v>45</v>
      </c>
      <c r="C82" s="138" t="s">
        <v>102</v>
      </c>
      <c r="D82" s="139" t="s">
        <v>83</v>
      </c>
      <c r="E82" s="140">
        <v>1106.08</v>
      </c>
      <c r="F82" s="141" t="s">
        <v>26</v>
      </c>
      <c r="G82" s="140">
        <v>125</v>
      </c>
      <c r="H82" s="140">
        <v>497.61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</v>
      </c>
      <c r="P82" s="160">
        <v>0</v>
      </c>
      <c r="Q82" s="160">
        <v>0</v>
      </c>
      <c r="R82" s="160">
        <v>0</v>
      </c>
      <c r="S82" s="160">
        <v>0</v>
      </c>
      <c r="T82" s="160">
        <v>0</v>
      </c>
      <c r="U82" s="160">
        <v>0</v>
      </c>
      <c r="V82" s="78"/>
      <c r="W82" s="95">
        <f>SUM(E82:U82)</f>
        <v>1728.69</v>
      </c>
      <c r="X82" s="105" t="s">
        <v>271</v>
      </c>
      <c r="Y82" s="95">
        <f t="shared" si="4"/>
        <v>0</v>
      </c>
      <c r="Z82" s="78"/>
      <c r="AA82" s="78"/>
      <c r="AB82" s="117">
        <f t="shared" si="2"/>
        <v>1728.69</v>
      </c>
      <c r="AC82" s="78"/>
      <c r="AD82" s="82"/>
      <c r="AE82" s="78"/>
      <c r="AF82" s="78"/>
      <c r="AG82" s="78"/>
      <c r="AH82" s="78"/>
      <c r="AI82" s="78"/>
      <c r="AJ82" s="78"/>
      <c r="AK82" s="78"/>
      <c r="AL82" s="78"/>
      <c r="AM82" s="178"/>
    </row>
    <row r="83" spans="1:39" s="20" customFormat="1" ht="58.5" customHeight="1" x14ac:dyDescent="0.35">
      <c r="A83" s="122">
        <v>69</v>
      </c>
      <c r="B83" s="100">
        <v>46</v>
      </c>
      <c r="C83" s="142" t="s">
        <v>146</v>
      </c>
      <c r="D83" s="143" t="s">
        <v>70</v>
      </c>
      <c r="E83" s="144">
        <v>2425.75</v>
      </c>
      <c r="F83" s="145" t="s">
        <v>26</v>
      </c>
      <c r="G83" s="144">
        <v>250</v>
      </c>
      <c r="H83" s="144">
        <v>994.63</v>
      </c>
      <c r="I83" s="144">
        <v>0</v>
      </c>
      <c r="J83" s="144">
        <v>0</v>
      </c>
      <c r="K83" s="144">
        <v>0</v>
      </c>
      <c r="L83" s="144">
        <v>0</v>
      </c>
      <c r="M83" s="144">
        <v>0</v>
      </c>
      <c r="N83" s="144">
        <v>0</v>
      </c>
      <c r="O83" s="144">
        <v>0</v>
      </c>
      <c r="P83" s="144">
        <v>0</v>
      </c>
      <c r="Q83" s="144">
        <v>0</v>
      </c>
      <c r="R83" s="144">
        <v>0</v>
      </c>
      <c r="S83" s="144">
        <v>0</v>
      </c>
      <c r="T83" s="144">
        <v>0</v>
      </c>
      <c r="U83" s="144">
        <v>0</v>
      </c>
      <c r="V83" s="78"/>
      <c r="W83" s="95">
        <f>SUM(E83:U83)</f>
        <v>3670.38</v>
      </c>
      <c r="X83" s="105" t="s">
        <v>271</v>
      </c>
      <c r="Y83" s="95">
        <f t="shared" si="4"/>
        <v>0</v>
      </c>
      <c r="Z83" s="78"/>
      <c r="AA83" s="78"/>
      <c r="AB83" s="117">
        <f t="shared" si="2"/>
        <v>3670.38</v>
      </c>
      <c r="AC83" s="78"/>
      <c r="AD83" s="82"/>
      <c r="AE83" s="78"/>
      <c r="AF83" s="78"/>
      <c r="AG83" s="78"/>
      <c r="AH83" s="78"/>
      <c r="AI83" s="78"/>
      <c r="AJ83" s="78"/>
      <c r="AK83" s="78"/>
      <c r="AL83" s="78"/>
      <c r="AM83" s="178"/>
    </row>
    <row r="84" spans="1:39" s="20" customFormat="1" ht="58.5" customHeight="1" x14ac:dyDescent="0.35">
      <c r="A84" s="121">
        <v>70</v>
      </c>
      <c r="B84" s="99">
        <v>47</v>
      </c>
      <c r="C84" s="138" t="s">
        <v>101</v>
      </c>
      <c r="D84" s="139" t="s">
        <v>83</v>
      </c>
      <c r="E84" s="140">
        <v>1106.08</v>
      </c>
      <c r="F84" s="141" t="s">
        <v>26</v>
      </c>
      <c r="G84" s="140">
        <v>125</v>
      </c>
      <c r="H84" s="140">
        <v>497.61</v>
      </c>
      <c r="I84" s="140">
        <v>0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0</v>
      </c>
      <c r="P84" s="160">
        <v>0</v>
      </c>
      <c r="Q84" s="160">
        <v>0</v>
      </c>
      <c r="R84" s="160">
        <v>0</v>
      </c>
      <c r="S84" s="160">
        <v>0</v>
      </c>
      <c r="T84" s="160">
        <v>0</v>
      </c>
      <c r="U84" s="160">
        <v>0</v>
      </c>
      <c r="V84" s="78"/>
      <c r="W84" s="95">
        <f t="shared" si="6"/>
        <v>1728.69</v>
      </c>
      <c r="X84" s="105" t="s">
        <v>271</v>
      </c>
      <c r="Y84" s="95">
        <f t="shared" si="4"/>
        <v>0</v>
      </c>
      <c r="Z84" s="78"/>
      <c r="AA84" s="78"/>
      <c r="AB84" s="117">
        <f t="shared" si="2"/>
        <v>1728.69</v>
      </c>
      <c r="AC84" s="78"/>
      <c r="AD84" s="82"/>
      <c r="AE84" s="78"/>
      <c r="AF84" s="78"/>
      <c r="AG84" s="78"/>
      <c r="AH84" s="78"/>
      <c r="AI84" s="78"/>
      <c r="AJ84" s="78"/>
      <c r="AK84" s="78"/>
      <c r="AL84" s="78"/>
      <c r="AM84" s="178"/>
    </row>
    <row r="85" spans="1:39" s="20" customFormat="1" ht="58.5" customHeight="1" x14ac:dyDescent="0.35">
      <c r="A85" s="122">
        <v>71</v>
      </c>
      <c r="B85" s="100">
        <v>48</v>
      </c>
      <c r="C85" s="142" t="s">
        <v>147</v>
      </c>
      <c r="D85" s="143" t="s">
        <v>70</v>
      </c>
      <c r="E85" s="144">
        <v>2425.75</v>
      </c>
      <c r="F85" s="145" t="s">
        <v>26</v>
      </c>
      <c r="G85" s="144">
        <v>250</v>
      </c>
      <c r="H85" s="144">
        <v>994.63</v>
      </c>
      <c r="I85" s="144">
        <v>0</v>
      </c>
      <c r="J85" s="144">
        <v>0</v>
      </c>
      <c r="K85" s="144">
        <v>0</v>
      </c>
      <c r="L85" s="144">
        <v>0</v>
      </c>
      <c r="M85" s="144">
        <v>0</v>
      </c>
      <c r="N85" s="144">
        <v>0</v>
      </c>
      <c r="O85" s="144">
        <v>0</v>
      </c>
      <c r="P85" s="144">
        <v>0</v>
      </c>
      <c r="Q85" s="144">
        <v>0</v>
      </c>
      <c r="R85" s="144">
        <v>0</v>
      </c>
      <c r="S85" s="144">
        <v>0</v>
      </c>
      <c r="T85" s="144">
        <v>0</v>
      </c>
      <c r="U85" s="144">
        <v>0</v>
      </c>
      <c r="V85" s="78"/>
      <c r="W85" s="95">
        <f>SUM(E85:U85)</f>
        <v>3670.38</v>
      </c>
      <c r="X85" s="105" t="s">
        <v>271</v>
      </c>
      <c r="Y85" s="95">
        <f t="shared" si="4"/>
        <v>0</v>
      </c>
      <c r="Z85" s="78"/>
      <c r="AA85" s="78"/>
      <c r="AB85" s="117">
        <f t="shared" si="2"/>
        <v>3670.38</v>
      </c>
      <c r="AC85" s="78"/>
      <c r="AD85" s="82"/>
      <c r="AE85" s="78"/>
      <c r="AF85" s="78"/>
      <c r="AG85" s="78"/>
      <c r="AH85" s="78"/>
      <c r="AI85" s="78"/>
      <c r="AJ85" s="78"/>
      <c r="AK85" s="78"/>
      <c r="AL85" s="78"/>
      <c r="AM85" s="178"/>
    </row>
    <row r="86" spans="1:39" s="20" customFormat="1" ht="58.5" customHeight="1" x14ac:dyDescent="0.35">
      <c r="A86" s="121">
        <v>72</v>
      </c>
      <c r="B86" s="99">
        <v>49</v>
      </c>
      <c r="C86" s="138" t="s">
        <v>291</v>
      </c>
      <c r="D86" s="139" t="s">
        <v>83</v>
      </c>
      <c r="E86" s="140">
        <v>1106.08</v>
      </c>
      <c r="F86" s="141" t="s">
        <v>26</v>
      </c>
      <c r="G86" s="140">
        <v>125</v>
      </c>
      <c r="H86" s="140">
        <v>497.61</v>
      </c>
      <c r="I86" s="140">
        <v>0</v>
      </c>
      <c r="J86" s="140">
        <v>0</v>
      </c>
      <c r="K86" s="140">
        <v>0</v>
      </c>
      <c r="L86" s="140">
        <v>0</v>
      </c>
      <c r="M86" s="140">
        <v>0</v>
      </c>
      <c r="N86" s="140">
        <v>0</v>
      </c>
      <c r="O86" s="140">
        <v>0</v>
      </c>
      <c r="P86" s="160">
        <v>0</v>
      </c>
      <c r="Q86" s="160">
        <v>0</v>
      </c>
      <c r="R86" s="160">
        <v>0</v>
      </c>
      <c r="S86" s="160">
        <v>0</v>
      </c>
      <c r="T86" s="160">
        <v>0</v>
      </c>
      <c r="U86" s="160">
        <v>0</v>
      </c>
      <c r="V86" s="78"/>
      <c r="W86" s="95"/>
      <c r="X86" s="105"/>
      <c r="Y86" s="95"/>
      <c r="Z86" s="78"/>
      <c r="AA86" s="78"/>
      <c r="AB86" s="117">
        <f t="shared" si="2"/>
        <v>1728.69</v>
      </c>
      <c r="AC86" s="78"/>
      <c r="AD86" s="82"/>
      <c r="AE86" s="78"/>
      <c r="AF86" s="78"/>
      <c r="AG86" s="78"/>
      <c r="AH86" s="78"/>
      <c r="AI86" s="78"/>
      <c r="AJ86" s="78"/>
      <c r="AK86" s="78"/>
      <c r="AL86" s="78"/>
      <c r="AM86" s="178"/>
    </row>
    <row r="87" spans="1:39" s="20" customFormat="1" ht="58.5" customHeight="1" x14ac:dyDescent="0.35">
      <c r="A87" s="122">
        <v>73</v>
      </c>
      <c r="B87" s="100">
        <v>50</v>
      </c>
      <c r="C87" s="142" t="s">
        <v>112</v>
      </c>
      <c r="D87" s="143" t="s">
        <v>70</v>
      </c>
      <c r="E87" s="144">
        <v>2425.75</v>
      </c>
      <c r="F87" s="145" t="s">
        <v>26</v>
      </c>
      <c r="G87" s="144">
        <v>250</v>
      </c>
      <c r="H87" s="144">
        <v>994.63</v>
      </c>
      <c r="I87" s="144">
        <v>0</v>
      </c>
      <c r="J87" s="144">
        <v>0</v>
      </c>
      <c r="K87" s="144">
        <v>0</v>
      </c>
      <c r="L87" s="144">
        <v>0</v>
      </c>
      <c r="M87" s="144">
        <v>0</v>
      </c>
      <c r="N87" s="144">
        <v>0</v>
      </c>
      <c r="O87" s="144">
        <v>0</v>
      </c>
      <c r="P87" s="144">
        <v>0</v>
      </c>
      <c r="Q87" s="144">
        <v>0</v>
      </c>
      <c r="R87" s="144">
        <v>0</v>
      </c>
      <c r="S87" s="144">
        <v>0</v>
      </c>
      <c r="T87" s="144">
        <v>0</v>
      </c>
      <c r="U87" s="144">
        <v>0</v>
      </c>
      <c r="V87" s="78"/>
      <c r="W87" s="95">
        <f t="shared" si="6"/>
        <v>3670.38</v>
      </c>
      <c r="X87" s="105" t="s">
        <v>271</v>
      </c>
      <c r="Y87" s="95">
        <f t="shared" si="4"/>
        <v>0</v>
      </c>
      <c r="Z87" s="78"/>
      <c r="AA87" s="78"/>
      <c r="AB87" s="117">
        <f t="shared" si="2"/>
        <v>3670.38</v>
      </c>
      <c r="AC87" s="78"/>
      <c r="AD87" s="82"/>
      <c r="AE87" s="78"/>
      <c r="AF87" s="78"/>
      <c r="AG87" s="78"/>
      <c r="AH87" s="78"/>
      <c r="AI87" s="78"/>
      <c r="AJ87" s="78"/>
      <c r="AK87" s="78"/>
      <c r="AL87" s="78"/>
      <c r="AM87" s="178"/>
    </row>
    <row r="88" spans="1:39" s="20" customFormat="1" ht="58.5" customHeight="1" x14ac:dyDescent="0.35">
      <c r="A88" s="121">
        <v>74</v>
      </c>
      <c r="B88" s="99">
        <v>51</v>
      </c>
      <c r="C88" s="138" t="s">
        <v>256</v>
      </c>
      <c r="D88" s="139" t="s">
        <v>70</v>
      </c>
      <c r="E88" s="140">
        <v>2425.75</v>
      </c>
      <c r="F88" s="141" t="s">
        <v>26</v>
      </c>
      <c r="G88" s="140">
        <v>250</v>
      </c>
      <c r="H88" s="140">
        <v>994.63</v>
      </c>
      <c r="I88" s="140">
        <v>0</v>
      </c>
      <c r="J88" s="140">
        <v>0</v>
      </c>
      <c r="K88" s="140">
        <v>0</v>
      </c>
      <c r="L88" s="140">
        <v>0</v>
      </c>
      <c r="M88" s="140">
        <v>0</v>
      </c>
      <c r="N88" s="140">
        <v>0</v>
      </c>
      <c r="O88" s="140">
        <v>0</v>
      </c>
      <c r="P88" s="160">
        <v>0</v>
      </c>
      <c r="Q88" s="160">
        <v>0</v>
      </c>
      <c r="R88" s="160">
        <v>0</v>
      </c>
      <c r="S88" s="160">
        <v>0</v>
      </c>
      <c r="T88" s="160">
        <v>0</v>
      </c>
      <c r="U88" s="160">
        <v>0</v>
      </c>
      <c r="V88" s="78"/>
      <c r="W88" s="95">
        <f t="shared" ref="W88:W108" si="7">SUM(E88:U88)</f>
        <v>3670.38</v>
      </c>
      <c r="X88" s="105" t="s">
        <v>271</v>
      </c>
      <c r="Y88" s="95">
        <f t="shared" si="4"/>
        <v>0</v>
      </c>
      <c r="Z88" s="78"/>
      <c r="AA88" s="78"/>
      <c r="AB88" s="115">
        <f t="shared" si="2"/>
        <v>3670.38</v>
      </c>
      <c r="AC88" s="78"/>
      <c r="AD88" s="82"/>
      <c r="AE88" s="78"/>
      <c r="AF88" s="78"/>
      <c r="AG88" s="78"/>
      <c r="AH88" s="78"/>
      <c r="AI88" s="78"/>
      <c r="AJ88" s="78"/>
      <c r="AK88" s="78"/>
      <c r="AL88" s="78"/>
      <c r="AM88" s="178"/>
    </row>
    <row r="89" spans="1:39" s="20" customFormat="1" ht="58.5" customHeight="1" x14ac:dyDescent="0.35">
      <c r="A89" s="122">
        <v>75</v>
      </c>
      <c r="B89" s="100">
        <v>52</v>
      </c>
      <c r="C89" s="142" t="s">
        <v>135</v>
      </c>
      <c r="D89" s="143" t="s">
        <v>83</v>
      </c>
      <c r="E89" s="144">
        <v>2213.4</v>
      </c>
      <c r="F89" s="145" t="s">
        <v>26</v>
      </c>
      <c r="G89" s="144">
        <v>250</v>
      </c>
      <c r="H89" s="144">
        <v>905.81</v>
      </c>
      <c r="I89" s="144">
        <v>0</v>
      </c>
      <c r="J89" s="144">
        <v>0</v>
      </c>
      <c r="K89" s="144">
        <v>0</v>
      </c>
      <c r="L89" s="144">
        <v>0</v>
      </c>
      <c r="M89" s="144">
        <v>0</v>
      </c>
      <c r="N89" s="144">
        <v>0</v>
      </c>
      <c r="O89" s="144">
        <v>50</v>
      </c>
      <c r="P89" s="144">
        <v>0</v>
      </c>
      <c r="Q89" s="144">
        <v>0</v>
      </c>
      <c r="R89" s="144">
        <v>0</v>
      </c>
      <c r="S89" s="144">
        <v>0</v>
      </c>
      <c r="T89" s="144">
        <v>0</v>
      </c>
      <c r="U89" s="144">
        <v>0</v>
      </c>
      <c r="V89" s="78"/>
      <c r="W89" s="95">
        <f t="shared" si="7"/>
        <v>3419.21</v>
      </c>
      <c r="X89" s="101" t="s">
        <v>267</v>
      </c>
      <c r="Y89" s="95">
        <f t="shared" si="4"/>
        <v>0</v>
      </c>
      <c r="Z89" s="78"/>
      <c r="AA89" s="78"/>
      <c r="AB89" s="117">
        <f t="shared" si="2"/>
        <v>3419.21</v>
      </c>
      <c r="AC89" s="78"/>
      <c r="AD89" s="82"/>
      <c r="AE89" s="78"/>
      <c r="AF89" s="78"/>
      <c r="AG89" s="78"/>
      <c r="AH89" s="78"/>
      <c r="AI89" s="78"/>
      <c r="AJ89" s="78"/>
      <c r="AK89" s="78"/>
      <c r="AL89" s="78"/>
      <c r="AM89" s="178"/>
    </row>
    <row r="90" spans="1:39" s="20" customFormat="1" ht="58.5" customHeight="1" x14ac:dyDescent="0.35">
      <c r="A90" s="121">
        <v>76</v>
      </c>
      <c r="B90" s="99">
        <v>53</v>
      </c>
      <c r="C90" s="138" t="s">
        <v>155</v>
      </c>
      <c r="D90" s="139" t="s">
        <v>83</v>
      </c>
      <c r="E90" s="140">
        <v>1382.6000000000001</v>
      </c>
      <c r="F90" s="141" t="s">
        <v>26</v>
      </c>
      <c r="G90" s="140">
        <v>156.25</v>
      </c>
      <c r="H90" s="140">
        <v>567.27</v>
      </c>
      <c r="I90" s="140">
        <v>0</v>
      </c>
      <c r="J90" s="140">
        <v>0</v>
      </c>
      <c r="K90" s="140">
        <v>0</v>
      </c>
      <c r="L90" s="140">
        <v>0</v>
      </c>
      <c r="M90" s="140">
        <v>0</v>
      </c>
      <c r="N90" s="140">
        <v>0</v>
      </c>
      <c r="O90" s="140">
        <v>46.88</v>
      </c>
      <c r="P90" s="160">
        <v>0</v>
      </c>
      <c r="Q90" s="160">
        <v>0</v>
      </c>
      <c r="R90" s="160">
        <v>0</v>
      </c>
      <c r="S90" s="160">
        <v>0</v>
      </c>
      <c r="T90" s="160">
        <v>0</v>
      </c>
      <c r="U90" s="160">
        <v>0</v>
      </c>
      <c r="V90" s="78"/>
      <c r="W90" s="95">
        <f t="shared" si="7"/>
        <v>2153</v>
      </c>
      <c r="X90" s="101" t="s">
        <v>267</v>
      </c>
      <c r="Y90" s="95">
        <f t="shared" si="4"/>
        <v>0</v>
      </c>
      <c r="Z90" s="78"/>
      <c r="AA90" s="78"/>
      <c r="AB90" s="117">
        <f t="shared" si="2"/>
        <v>2153</v>
      </c>
      <c r="AC90" s="78"/>
      <c r="AD90" s="82"/>
      <c r="AE90" s="78"/>
      <c r="AF90" s="78"/>
      <c r="AG90" s="78"/>
      <c r="AH90" s="78"/>
      <c r="AI90" s="78"/>
      <c r="AJ90" s="78"/>
      <c r="AK90" s="78"/>
      <c r="AL90" s="78"/>
      <c r="AM90" s="178"/>
    </row>
    <row r="91" spans="1:39" s="20" customFormat="1" ht="58.5" customHeight="1" x14ac:dyDescent="0.35">
      <c r="A91" s="122">
        <v>77</v>
      </c>
      <c r="B91" s="100">
        <v>54</v>
      </c>
      <c r="C91" s="142" t="s">
        <v>157</v>
      </c>
      <c r="D91" s="143" t="s">
        <v>83</v>
      </c>
      <c r="E91" s="144">
        <v>1935.6399999999999</v>
      </c>
      <c r="F91" s="145" t="s">
        <v>26</v>
      </c>
      <c r="G91" s="144">
        <v>218.75</v>
      </c>
      <c r="H91" s="144">
        <v>794.18</v>
      </c>
      <c r="I91" s="144">
        <v>0</v>
      </c>
      <c r="J91" s="144">
        <v>0</v>
      </c>
      <c r="K91" s="144">
        <v>0</v>
      </c>
      <c r="L91" s="144">
        <v>0</v>
      </c>
      <c r="M91" s="144">
        <v>0</v>
      </c>
      <c r="N91" s="144">
        <v>0</v>
      </c>
      <c r="O91" s="144">
        <v>65.63</v>
      </c>
      <c r="P91" s="144">
        <v>0</v>
      </c>
      <c r="Q91" s="144">
        <v>0</v>
      </c>
      <c r="R91" s="144">
        <v>0</v>
      </c>
      <c r="S91" s="144">
        <v>0</v>
      </c>
      <c r="T91" s="144">
        <v>0</v>
      </c>
      <c r="U91" s="144">
        <v>0</v>
      </c>
      <c r="V91" s="78"/>
      <c r="W91" s="95">
        <f t="shared" si="7"/>
        <v>3014.2</v>
      </c>
      <c r="X91" s="101" t="s">
        <v>267</v>
      </c>
      <c r="Y91" s="95">
        <f t="shared" si="4"/>
        <v>0</v>
      </c>
      <c r="Z91" s="78"/>
      <c r="AA91" s="78"/>
      <c r="AB91" s="117">
        <f t="shared" si="2"/>
        <v>3014.2</v>
      </c>
      <c r="AC91" s="78"/>
      <c r="AD91" s="82"/>
      <c r="AE91" s="78"/>
      <c r="AF91" s="78"/>
      <c r="AG91" s="78"/>
      <c r="AH91" s="78"/>
      <c r="AI91" s="78"/>
      <c r="AJ91" s="78"/>
      <c r="AK91" s="78"/>
      <c r="AL91" s="78"/>
      <c r="AM91" s="177"/>
    </row>
    <row r="92" spans="1:39" s="20" customFormat="1" ht="58.5" customHeight="1" x14ac:dyDescent="0.35">
      <c r="A92" s="121">
        <v>78</v>
      </c>
      <c r="B92" s="99">
        <v>55</v>
      </c>
      <c r="C92" s="138" t="s">
        <v>152</v>
      </c>
      <c r="D92" s="139" t="s">
        <v>83</v>
      </c>
      <c r="E92" s="140">
        <v>1382.6000000000001</v>
      </c>
      <c r="F92" s="141" t="s">
        <v>26</v>
      </c>
      <c r="G92" s="140">
        <v>156.25</v>
      </c>
      <c r="H92" s="140">
        <v>567.27</v>
      </c>
      <c r="I92" s="140">
        <v>0</v>
      </c>
      <c r="J92" s="140">
        <v>0</v>
      </c>
      <c r="K92" s="140">
        <v>0</v>
      </c>
      <c r="L92" s="140">
        <v>0</v>
      </c>
      <c r="M92" s="140">
        <v>0</v>
      </c>
      <c r="N92" s="140">
        <v>0</v>
      </c>
      <c r="O92" s="140">
        <v>31.25</v>
      </c>
      <c r="P92" s="160">
        <v>0</v>
      </c>
      <c r="Q92" s="160">
        <v>0</v>
      </c>
      <c r="R92" s="160">
        <v>0</v>
      </c>
      <c r="S92" s="160">
        <v>0</v>
      </c>
      <c r="T92" s="160">
        <v>0</v>
      </c>
      <c r="U92" s="160">
        <v>0</v>
      </c>
      <c r="V92" s="78"/>
      <c r="W92" s="95">
        <f t="shared" si="7"/>
        <v>2137.37</v>
      </c>
      <c r="X92" s="101" t="s">
        <v>267</v>
      </c>
      <c r="Y92" s="95">
        <f t="shared" si="4"/>
        <v>0</v>
      </c>
      <c r="Z92" s="78"/>
      <c r="AA92" s="78"/>
      <c r="AB92" s="117">
        <f t="shared" si="2"/>
        <v>2137.37</v>
      </c>
      <c r="AC92" s="78"/>
      <c r="AD92" s="82"/>
      <c r="AE92" s="78"/>
      <c r="AF92" s="78"/>
      <c r="AG92" s="78"/>
      <c r="AH92" s="78"/>
      <c r="AI92" s="78"/>
      <c r="AJ92" s="78"/>
      <c r="AK92" s="78"/>
      <c r="AL92" s="78"/>
      <c r="AM92" s="178"/>
    </row>
    <row r="93" spans="1:39" s="20" customFormat="1" ht="58.5" customHeight="1" x14ac:dyDescent="0.35">
      <c r="A93" s="122">
        <v>79</v>
      </c>
      <c r="B93" s="100">
        <v>56</v>
      </c>
      <c r="C93" s="142" t="s">
        <v>148</v>
      </c>
      <c r="D93" s="143" t="s">
        <v>83</v>
      </c>
      <c r="E93" s="144">
        <v>2213.4</v>
      </c>
      <c r="F93" s="145" t="s">
        <v>26</v>
      </c>
      <c r="G93" s="144">
        <v>250</v>
      </c>
      <c r="H93" s="144">
        <v>905.81</v>
      </c>
      <c r="I93" s="144">
        <v>0</v>
      </c>
      <c r="J93" s="144">
        <v>0</v>
      </c>
      <c r="K93" s="144">
        <v>0</v>
      </c>
      <c r="L93" s="144">
        <v>0</v>
      </c>
      <c r="M93" s="144">
        <v>0</v>
      </c>
      <c r="N93" s="144">
        <v>0</v>
      </c>
      <c r="O93" s="144" t="s">
        <v>71</v>
      </c>
      <c r="P93" s="144">
        <v>0</v>
      </c>
      <c r="Q93" s="144">
        <v>0</v>
      </c>
      <c r="R93" s="144">
        <v>0</v>
      </c>
      <c r="S93" s="144">
        <v>0</v>
      </c>
      <c r="T93" s="144">
        <v>0</v>
      </c>
      <c r="U93" s="144">
        <v>0</v>
      </c>
      <c r="V93" s="78"/>
      <c r="W93" s="95">
        <f t="shared" si="7"/>
        <v>3369.21</v>
      </c>
      <c r="X93" s="101" t="s">
        <v>267</v>
      </c>
      <c r="Y93" s="95">
        <f t="shared" si="4"/>
        <v>0</v>
      </c>
      <c r="Z93" s="78"/>
      <c r="AA93" s="78"/>
      <c r="AB93" s="117">
        <f t="shared" si="2"/>
        <v>3369.21</v>
      </c>
      <c r="AC93" s="78"/>
      <c r="AD93" s="82"/>
      <c r="AE93" s="78"/>
      <c r="AF93" s="78"/>
      <c r="AG93" s="78"/>
      <c r="AH93" s="78"/>
      <c r="AI93" s="78"/>
      <c r="AJ93" s="78"/>
      <c r="AK93" s="78"/>
      <c r="AL93" s="78"/>
      <c r="AM93" s="178"/>
    </row>
    <row r="94" spans="1:39" s="20" customFormat="1" ht="58.5" customHeight="1" x14ac:dyDescent="0.35">
      <c r="A94" s="121">
        <v>80</v>
      </c>
      <c r="B94" s="99">
        <v>57</v>
      </c>
      <c r="C94" s="138" t="s">
        <v>134</v>
      </c>
      <c r="D94" s="139" t="s">
        <v>83</v>
      </c>
      <c r="E94" s="140">
        <v>2213.4</v>
      </c>
      <c r="F94" s="141" t="s">
        <v>26</v>
      </c>
      <c r="G94" s="140">
        <v>250</v>
      </c>
      <c r="H94" s="140">
        <v>905.81</v>
      </c>
      <c r="I94" s="140">
        <v>0</v>
      </c>
      <c r="J94" s="140">
        <v>0</v>
      </c>
      <c r="K94" s="140">
        <v>0</v>
      </c>
      <c r="L94" s="140">
        <v>0</v>
      </c>
      <c r="M94" s="140">
        <v>0</v>
      </c>
      <c r="N94" s="140">
        <v>0</v>
      </c>
      <c r="O94" s="140">
        <v>50</v>
      </c>
      <c r="P94" s="160">
        <v>0</v>
      </c>
      <c r="Q94" s="160">
        <v>0</v>
      </c>
      <c r="R94" s="160">
        <v>0</v>
      </c>
      <c r="S94" s="160">
        <v>0</v>
      </c>
      <c r="T94" s="160">
        <v>0</v>
      </c>
      <c r="U94" s="160">
        <v>0</v>
      </c>
      <c r="V94" s="78"/>
      <c r="W94" s="95">
        <f t="shared" si="7"/>
        <v>3419.21</v>
      </c>
      <c r="X94" s="101" t="s">
        <v>267</v>
      </c>
      <c r="Y94" s="95">
        <f t="shared" si="4"/>
        <v>0</v>
      </c>
      <c r="Z94" s="78"/>
      <c r="AA94" s="78"/>
      <c r="AB94" s="117">
        <f t="shared" si="2"/>
        <v>3419.21</v>
      </c>
      <c r="AC94" s="78"/>
      <c r="AD94" s="82"/>
      <c r="AE94" s="78"/>
      <c r="AF94" s="78"/>
      <c r="AG94" s="78"/>
      <c r="AH94" s="78"/>
      <c r="AI94" s="78"/>
      <c r="AJ94" s="78"/>
      <c r="AK94" s="78"/>
      <c r="AL94" s="78"/>
      <c r="AM94" s="178"/>
    </row>
    <row r="95" spans="1:39" s="20" customFormat="1" ht="58.5" customHeight="1" x14ac:dyDescent="0.35">
      <c r="A95" s="122">
        <v>81</v>
      </c>
      <c r="B95" s="100">
        <v>58</v>
      </c>
      <c r="C95" s="142" t="s">
        <v>153</v>
      </c>
      <c r="D95" s="143" t="s">
        <v>83</v>
      </c>
      <c r="E95" s="144">
        <v>1935.6399999999999</v>
      </c>
      <c r="F95" s="145" t="s">
        <v>26</v>
      </c>
      <c r="G95" s="144">
        <v>218.75</v>
      </c>
      <c r="H95" s="144">
        <v>794.18</v>
      </c>
      <c r="I95" s="144">
        <v>0</v>
      </c>
      <c r="J95" s="144">
        <v>0</v>
      </c>
      <c r="K95" s="144">
        <v>0</v>
      </c>
      <c r="L95" s="144">
        <v>0</v>
      </c>
      <c r="M95" s="144">
        <v>0</v>
      </c>
      <c r="N95" s="144">
        <v>0</v>
      </c>
      <c r="O95" s="144">
        <v>65.63</v>
      </c>
      <c r="P95" s="144">
        <v>0</v>
      </c>
      <c r="Q95" s="144">
        <v>0</v>
      </c>
      <c r="R95" s="144">
        <v>0</v>
      </c>
      <c r="S95" s="144">
        <v>0</v>
      </c>
      <c r="T95" s="144">
        <v>0</v>
      </c>
      <c r="U95" s="144">
        <v>0</v>
      </c>
      <c r="V95" s="78"/>
      <c r="W95" s="95">
        <f t="shared" si="7"/>
        <v>3014.2</v>
      </c>
      <c r="X95" s="101" t="s">
        <v>267</v>
      </c>
      <c r="Y95" s="95">
        <f t="shared" si="4"/>
        <v>0</v>
      </c>
      <c r="Z95" s="78"/>
      <c r="AA95" s="78"/>
      <c r="AB95" s="117">
        <f t="shared" si="2"/>
        <v>3014.2</v>
      </c>
      <c r="AC95" s="78"/>
      <c r="AD95" s="82"/>
      <c r="AE95" s="78"/>
      <c r="AF95" s="78"/>
      <c r="AG95" s="78"/>
      <c r="AH95" s="78"/>
      <c r="AI95" s="78"/>
      <c r="AJ95" s="78"/>
      <c r="AK95" s="78"/>
      <c r="AL95" s="78"/>
      <c r="AM95" s="178"/>
    </row>
    <row r="96" spans="1:39" s="20" customFormat="1" ht="58.5" customHeight="1" x14ac:dyDescent="0.35">
      <c r="A96" s="121">
        <v>82</v>
      </c>
      <c r="B96" s="99">
        <v>59</v>
      </c>
      <c r="C96" s="138" t="s">
        <v>156</v>
      </c>
      <c r="D96" s="139" t="s">
        <v>83</v>
      </c>
      <c r="E96" s="140">
        <v>1935.6399999999999</v>
      </c>
      <c r="F96" s="141" t="s">
        <v>26</v>
      </c>
      <c r="G96" s="140">
        <v>218.75</v>
      </c>
      <c r="H96" s="140">
        <v>794.18</v>
      </c>
      <c r="I96" s="140">
        <v>0</v>
      </c>
      <c r="J96" s="140">
        <v>0</v>
      </c>
      <c r="K96" s="140">
        <v>0</v>
      </c>
      <c r="L96" s="140">
        <v>0</v>
      </c>
      <c r="M96" s="140">
        <v>0</v>
      </c>
      <c r="N96" s="140">
        <v>0</v>
      </c>
      <c r="O96" s="140">
        <v>0</v>
      </c>
      <c r="P96" s="160">
        <v>0</v>
      </c>
      <c r="Q96" s="160">
        <v>0</v>
      </c>
      <c r="R96" s="160">
        <v>0</v>
      </c>
      <c r="S96" s="160">
        <v>0</v>
      </c>
      <c r="T96" s="160">
        <v>0</v>
      </c>
      <c r="U96" s="160">
        <v>0</v>
      </c>
      <c r="V96" s="78"/>
      <c r="W96" s="95">
        <f t="shared" si="7"/>
        <v>2948.5699999999997</v>
      </c>
      <c r="X96" s="101" t="s">
        <v>267</v>
      </c>
      <c r="Y96" s="95">
        <f t="shared" si="4"/>
        <v>0</v>
      </c>
      <c r="Z96" s="78"/>
      <c r="AA96" s="78"/>
      <c r="AB96" s="117">
        <f t="shared" si="2"/>
        <v>2948.5699999999997</v>
      </c>
      <c r="AC96" s="78"/>
      <c r="AD96" s="82"/>
      <c r="AE96" s="78"/>
      <c r="AF96" s="78"/>
      <c r="AG96" s="78"/>
      <c r="AH96" s="78"/>
      <c r="AI96" s="78"/>
      <c r="AJ96" s="78"/>
      <c r="AK96" s="78"/>
      <c r="AL96" s="78"/>
      <c r="AM96" s="178"/>
    </row>
    <row r="97" spans="1:39" s="20" customFormat="1" ht="58.5" customHeight="1" x14ac:dyDescent="0.35">
      <c r="A97" s="122">
        <v>83</v>
      </c>
      <c r="B97" s="100">
        <v>60</v>
      </c>
      <c r="C97" s="142" t="s">
        <v>154</v>
      </c>
      <c r="D97" s="143" t="s">
        <v>83</v>
      </c>
      <c r="E97" s="144">
        <v>1382.6000000000001</v>
      </c>
      <c r="F97" s="145" t="s">
        <v>26</v>
      </c>
      <c r="G97" s="144">
        <v>156.25</v>
      </c>
      <c r="H97" s="144">
        <v>567.27</v>
      </c>
      <c r="I97" s="144">
        <v>0</v>
      </c>
      <c r="J97" s="144">
        <v>0</v>
      </c>
      <c r="K97" s="144">
        <v>0</v>
      </c>
      <c r="L97" s="144">
        <v>0</v>
      </c>
      <c r="M97" s="144">
        <v>0</v>
      </c>
      <c r="N97" s="144">
        <v>0</v>
      </c>
      <c r="O97" s="144">
        <v>31.25</v>
      </c>
      <c r="P97" s="144">
        <v>0</v>
      </c>
      <c r="Q97" s="144">
        <v>0</v>
      </c>
      <c r="R97" s="144">
        <v>0</v>
      </c>
      <c r="S97" s="144">
        <v>0</v>
      </c>
      <c r="T97" s="144">
        <v>0</v>
      </c>
      <c r="U97" s="144">
        <v>0</v>
      </c>
      <c r="V97" s="78"/>
      <c r="W97" s="95">
        <f t="shared" si="7"/>
        <v>2137.37</v>
      </c>
      <c r="X97" s="101" t="s">
        <v>267</v>
      </c>
      <c r="Y97" s="95">
        <f t="shared" si="4"/>
        <v>0</v>
      </c>
      <c r="Z97" s="78"/>
      <c r="AA97" s="78"/>
      <c r="AB97" s="117">
        <f t="shared" si="2"/>
        <v>2137.37</v>
      </c>
      <c r="AC97" s="78"/>
      <c r="AD97" s="82"/>
      <c r="AE97" s="78"/>
      <c r="AF97" s="78"/>
      <c r="AG97" s="78"/>
      <c r="AH97" s="78"/>
      <c r="AI97" s="78"/>
      <c r="AJ97" s="78"/>
      <c r="AK97" s="78"/>
      <c r="AL97" s="78"/>
      <c r="AM97" s="178"/>
    </row>
    <row r="98" spans="1:39" s="20" customFormat="1" ht="58.5" customHeight="1" x14ac:dyDescent="0.35">
      <c r="A98" s="121">
        <v>84</v>
      </c>
      <c r="B98" s="99">
        <v>61</v>
      </c>
      <c r="C98" s="138" t="s">
        <v>151</v>
      </c>
      <c r="D98" s="139" t="s">
        <v>83</v>
      </c>
      <c r="E98" s="140">
        <v>1659.1200000000001</v>
      </c>
      <c r="F98" s="141" t="s">
        <v>26</v>
      </c>
      <c r="G98" s="140">
        <v>187.5</v>
      </c>
      <c r="H98" s="140">
        <v>680.73</v>
      </c>
      <c r="I98" s="140">
        <v>0</v>
      </c>
      <c r="J98" s="140">
        <v>0</v>
      </c>
      <c r="K98" s="140">
        <v>0</v>
      </c>
      <c r="L98" s="140">
        <v>0</v>
      </c>
      <c r="M98" s="140">
        <v>0</v>
      </c>
      <c r="N98" s="140">
        <v>0</v>
      </c>
      <c r="O98" s="140">
        <v>56.25</v>
      </c>
      <c r="P98" s="160">
        <v>0</v>
      </c>
      <c r="Q98" s="160">
        <v>0</v>
      </c>
      <c r="R98" s="160">
        <v>0</v>
      </c>
      <c r="S98" s="160">
        <v>0</v>
      </c>
      <c r="T98" s="160">
        <v>0</v>
      </c>
      <c r="U98" s="160">
        <v>0</v>
      </c>
      <c r="V98" s="78"/>
      <c r="W98" s="95">
        <f t="shared" si="7"/>
        <v>2583.6000000000004</v>
      </c>
      <c r="X98" s="101" t="s">
        <v>267</v>
      </c>
      <c r="Y98" s="95">
        <f t="shared" si="4"/>
        <v>0</v>
      </c>
      <c r="Z98" s="78"/>
      <c r="AA98" s="78"/>
      <c r="AB98" s="117">
        <f t="shared" si="2"/>
        <v>2583.6000000000004</v>
      </c>
      <c r="AC98" s="78"/>
      <c r="AD98" s="82"/>
      <c r="AE98" s="78"/>
      <c r="AF98" s="78"/>
      <c r="AG98" s="78"/>
      <c r="AH98" s="78"/>
      <c r="AI98" s="78"/>
      <c r="AJ98" s="78"/>
      <c r="AK98" s="78"/>
      <c r="AL98" s="78"/>
      <c r="AM98" s="178"/>
    </row>
    <row r="99" spans="1:39" s="20" customFormat="1" ht="58.5" customHeight="1" x14ac:dyDescent="0.35">
      <c r="A99" s="122">
        <v>85</v>
      </c>
      <c r="B99" s="100">
        <v>62</v>
      </c>
      <c r="C99" s="142" t="s">
        <v>136</v>
      </c>
      <c r="D99" s="143" t="s">
        <v>83</v>
      </c>
      <c r="E99" s="144">
        <v>2213.4</v>
      </c>
      <c r="F99" s="145" t="s">
        <v>26</v>
      </c>
      <c r="G99" s="144">
        <v>250</v>
      </c>
      <c r="H99" s="144">
        <v>905.81</v>
      </c>
      <c r="I99" s="144">
        <v>0</v>
      </c>
      <c r="J99" s="144">
        <v>0</v>
      </c>
      <c r="K99" s="144">
        <v>0</v>
      </c>
      <c r="L99" s="144">
        <v>0</v>
      </c>
      <c r="M99" s="144">
        <v>0</v>
      </c>
      <c r="N99" s="144">
        <v>0</v>
      </c>
      <c r="O99" s="144" t="s">
        <v>137</v>
      </c>
      <c r="P99" s="144">
        <v>0</v>
      </c>
      <c r="Q99" s="144">
        <v>0</v>
      </c>
      <c r="R99" s="144">
        <v>0</v>
      </c>
      <c r="S99" s="144">
        <v>0</v>
      </c>
      <c r="T99" s="144">
        <v>0</v>
      </c>
      <c r="U99" s="144">
        <v>0</v>
      </c>
      <c r="V99" s="78"/>
      <c r="W99" s="95">
        <f t="shared" si="7"/>
        <v>3369.21</v>
      </c>
      <c r="X99" s="101" t="s">
        <v>267</v>
      </c>
      <c r="Y99" s="95">
        <f t="shared" si="4"/>
        <v>0</v>
      </c>
      <c r="Z99" s="78"/>
      <c r="AA99" s="78"/>
      <c r="AB99" s="117">
        <f t="shared" si="2"/>
        <v>3369.21</v>
      </c>
      <c r="AC99" s="78"/>
      <c r="AD99" s="82"/>
      <c r="AE99" s="78"/>
      <c r="AF99" s="78"/>
      <c r="AG99" s="78"/>
      <c r="AH99" s="78"/>
      <c r="AI99" s="78"/>
      <c r="AJ99" s="78"/>
      <c r="AK99" s="78"/>
      <c r="AL99" s="78"/>
      <c r="AM99" s="178"/>
    </row>
    <row r="100" spans="1:39" s="20" customFormat="1" ht="58.5" customHeight="1" x14ac:dyDescent="0.35">
      <c r="A100" s="121">
        <v>86</v>
      </c>
      <c r="B100" s="99">
        <v>63</v>
      </c>
      <c r="C100" s="138" t="s">
        <v>121</v>
      </c>
      <c r="D100" s="139" t="s">
        <v>83</v>
      </c>
      <c r="E100" s="140">
        <v>2213.4</v>
      </c>
      <c r="F100" s="141" t="s">
        <v>26</v>
      </c>
      <c r="G100" s="140">
        <v>250</v>
      </c>
      <c r="H100" s="140">
        <v>905.81</v>
      </c>
      <c r="I100" s="140">
        <v>0</v>
      </c>
      <c r="J100" s="140">
        <v>0</v>
      </c>
      <c r="K100" s="140">
        <v>0</v>
      </c>
      <c r="L100" s="140">
        <v>0</v>
      </c>
      <c r="M100" s="140">
        <v>0</v>
      </c>
      <c r="N100" s="140">
        <v>0</v>
      </c>
      <c r="O100" s="140">
        <v>50</v>
      </c>
      <c r="P100" s="160">
        <v>0</v>
      </c>
      <c r="Q100" s="160">
        <v>0</v>
      </c>
      <c r="R100" s="160">
        <v>0</v>
      </c>
      <c r="S100" s="160">
        <v>0</v>
      </c>
      <c r="T100" s="160">
        <v>0</v>
      </c>
      <c r="U100" s="160">
        <v>0</v>
      </c>
      <c r="V100" s="78"/>
      <c r="W100" s="95">
        <f t="shared" si="7"/>
        <v>3419.21</v>
      </c>
      <c r="X100" s="102" t="s">
        <v>268</v>
      </c>
      <c r="Y100" s="95">
        <f t="shared" si="4"/>
        <v>0</v>
      </c>
      <c r="Z100" s="78"/>
      <c r="AA100" s="78"/>
      <c r="AB100" s="117">
        <f t="shared" si="2"/>
        <v>3419.21</v>
      </c>
      <c r="AC100" s="78"/>
      <c r="AD100" s="82"/>
      <c r="AE100" s="78"/>
      <c r="AF100" s="78"/>
      <c r="AG100" s="78"/>
      <c r="AH100" s="78"/>
      <c r="AI100" s="78"/>
      <c r="AJ100" s="78"/>
      <c r="AK100" s="78"/>
      <c r="AL100" s="78"/>
      <c r="AM100" s="177"/>
    </row>
    <row r="101" spans="1:39" s="20" customFormat="1" ht="58.5" customHeight="1" x14ac:dyDescent="0.35">
      <c r="A101" s="122">
        <v>87</v>
      </c>
      <c r="B101" s="100">
        <v>64</v>
      </c>
      <c r="C101" s="142" t="s">
        <v>120</v>
      </c>
      <c r="D101" s="143" t="s">
        <v>114</v>
      </c>
      <c r="E101" s="144">
        <v>2425.75</v>
      </c>
      <c r="F101" s="145" t="s">
        <v>26</v>
      </c>
      <c r="G101" s="144">
        <v>250</v>
      </c>
      <c r="H101" s="144">
        <v>905.81</v>
      </c>
      <c r="I101" s="144">
        <v>0</v>
      </c>
      <c r="J101" s="144">
        <v>0</v>
      </c>
      <c r="K101" s="144">
        <v>0</v>
      </c>
      <c r="L101" s="144">
        <v>0</v>
      </c>
      <c r="M101" s="144">
        <v>0</v>
      </c>
      <c r="N101" s="144">
        <v>0</v>
      </c>
      <c r="O101" s="144">
        <v>75</v>
      </c>
      <c r="P101" s="144">
        <v>0</v>
      </c>
      <c r="Q101" s="144">
        <v>0</v>
      </c>
      <c r="R101" s="144">
        <v>0</v>
      </c>
      <c r="S101" s="144">
        <v>0</v>
      </c>
      <c r="T101" s="144">
        <v>0</v>
      </c>
      <c r="U101" s="144">
        <v>0</v>
      </c>
      <c r="V101" s="78"/>
      <c r="W101" s="95">
        <f t="shared" si="7"/>
        <v>3656.56</v>
      </c>
      <c r="X101" s="102" t="s">
        <v>268</v>
      </c>
      <c r="Y101" s="95">
        <f t="shared" si="4"/>
        <v>0</v>
      </c>
      <c r="Z101" s="78"/>
      <c r="AA101" s="78"/>
      <c r="AB101" s="117">
        <f t="shared" si="2"/>
        <v>3656.56</v>
      </c>
      <c r="AC101" s="78"/>
      <c r="AD101" s="82"/>
      <c r="AE101" s="78"/>
      <c r="AF101" s="78"/>
      <c r="AG101" s="78"/>
      <c r="AH101" s="78"/>
      <c r="AI101" s="78"/>
      <c r="AJ101" s="78"/>
      <c r="AK101" s="78"/>
      <c r="AL101" s="78"/>
      <c r="AM101" s="177"/>
    </row>
    <row r="102" spans="1:39" s="20" customFormat="1" ht="58.5" customHeight="1" x14ac:dyDescent="0.35">
      <c r="A102" s="121">
        <v>88</v>
      </c>
      <c r="B102" s="99">
        <v>65</v>
      </c>
      <c r="C102" s="138" t="s">
        <v>82</v>
      </c>
      <c r="D102" s="139" t="s">
        <v>83</v>
      </c>
      <c r="E102" s="140">
        <v>2213.4</v>
      </c>
      <c r="F102" s="141" t="s">
        <v>26</v>
      </c>
      <c r="G102" s="140">
        <v>250</v>
      </c>
      <c r="H102" s="140">
        <v>905.81</v>
      </c>
      <c r="I102" s="140">
        <v>0</v>
      </c>
      <c r="J102" s="140">
        <v>0</v>
      </c>
      <c r="K102" s="140">
        <v>0</v>
      </c>
      <c r="L102" s="140">
        <v>0</v>
      </c>
      <c r="M102" s="140">
        <v>0</v>
      </c>
      <c r="N102" s="140">
        <v>0</v>
      </c>
      <c r="O102" s="140">
        <v>0</v>
      </c>
      <c r="P102" s="160">
        <v>0</v>
      </c>
      <c r="Q102" s="160">
        <v>0</v>
      </c>
      <c r="R102" s="160">
        <v>0</v>
      </c>
      <c r="S102" s="160">
        <v>0</v>
      </c>
      <c r="T102" s="160">
        <v>0</v>
      </c>
      <c r="U102" s="160">
        <v>0</v>
      </c>
      <c r="V102" s="78"/>
      <c r="W102" s="95">
        <f t="shared" si="7"/>
        <v>3369.21</v>
      </c>
      <c r="X102" s="102" t="s">
        <v>268</v>
      </c>
      <c r="Y102" s="95">
        <f t="shared" si="4"/>
        <v>0</v>
      </c>
      <c r="Z102" s="78"/>
      <c r="AA102" s="78"/>
      <c r="AB102" s="117">
        <f t="shared" si="2"/>
        <v>3369.21</v>
      </c>
      <c r="AC102" s="78"/>
      <c r="AD102" s="82"/>
      <c r="AE102" s="78"/>
      <c r="AF102" s="78"/>
      <c r="AG102" s="78"/>
      <c r="AH102" s="78"/>
      <c r="AI102" s="78"/>
      <c r="AJ102" s="78"/>
      <c r="AK102" s="78"/>
      <c r="AL102" s="78"/>
      <c r="AM102" s="177"/>
    </row>
    <row r="103" spans="1:39" s="20" customFormat="1" ht="58.5" customHeight="1" x14ac:dyDescent="0.35">
      <c r="A103" s="122">
        <v>89</v>
      </c>
      <c r="B103" s="100">
        <v>66</v>
      </c>
      <c r="C103" s="142" t="s">
        <v>115</v>
      </c>
      <c r="D103" s="143" t="s">
        <v>114</v>
      </c>
      <c r="E103" s="144">
        <v>2425.75</v>
      </c>
      <c r="F103" s="145" t="s">
        <v>26</v>
      </c>
      <c r="G103" s="144">
        <v>250</v>
      </c>
      <c r="H103" s="144">
        <v>905.81</v>
      </c>
      <c r="I103" s="144">
        <v>0</v>
      </c>
      <c r="J103" s="144">
        <v>0</v>
      </c>
      <c r="K103" s="144">
        <v>0</v>
      </c>
      <c r="L103" s="144">
        <v>0</v>
      </c>
      <c r="M103" s="144">
        <v>0</v>
      </c>
      <c r="N103" s="144">
        <v>0</v>
      </c>
      <c r="O103" s="144">
        <v>75</v>
      </c>
      <c r="P103" s="144">
        <v>0</v>
      </c>
      <c r="Q103" s="144">
        <v>0</v>
      </c>
      <c r="R103" s="144">
        <v>0</v>
      </c>
      <c r="S103" s="144">
        <v>0</v>
      </c>
      <c r="T103" s="144">
        <v>0</v>
      </c>
      <c r="U103" s="144">
        <v>0</v>
      </c>
      <c r="V103" s="78"/>
      <c r="W103" s="95">
        <f t="shared" si="7"/>
        <v>3656.56</v>
      </c>
      <c r="X103" s="102" t="s">
        <v>268</v>
      </c>
      <c r="Y103" s="95">
        <f t="shared" si="4"/>
        <v>0</v>
      </c>
      <c r="Z103" s="78"/>
      <c r="AA103" s="78"/>
      <c r="AB103" s="117">
        <f t="shared" ref="AB103:AB124" si="8">SUM(E103:U103)</f>
        <v>3656.56</v>
      </c>
      <c r="AC103" s="78"/>
      <c r="AD103" s="82"/>
      <c r="AE103" s="78"/>
      <c r="AF103" s="78"/>
      <c r="AG103" s="78"/>
      <c r="AH103" s="78"/>
      <c r="AI103" s="78"/>
      <c r="AJ103" s="78"/>
      <c r="AK103" s="78"/>
      <c r="AL103" s="78"/>
      <c r="AM103" s="177"/>
    </row>
    <row r="104" spans="1:39" s="20" customFormat="1" ht="58.5" customHeight="1" x14ac:dyDescent="0.35">
      <c r="A104" s="121">
        <v>90</v>
      </c>
      <c r="B104" s="99">
        <v>67</v>
      </c>
      <c r="C104" s="138" t="s">
        <v>116</v>
      </c>
      <c r="D104" s="139" t="s">
        <v>114</v>
      </c>
      <c r="E104" s="140">
        <v>2425.75</v>
      </c>
      <c r="F104" s="141" t="s">
        <v>26</v>
      </c>
      <c r="G104" s="140">
        <v>250</v>
      </c>
      <c r="H104" s="140">
        <v>905.81</v>
      </c>
      <c r="I104" s="140">
        <v>0</v>
      </c>
      <c r="J104" s="140">
        <v>0</v>
      </c>
      <c r="K104" s="140">
        <v>0</v>
      </c>
      <c r="L104" s="140">
        <v>0</v>
      </c>
      <c r="M104" s="140">
        <v>0</v>
      </c>
      <c r="N104" s="140">
        <v>0</v>
      </c>
      <c r="O104" s="140">
        <v>50</v>
      </c>
      <c r="P104" s="160">
        <v>0</v>
      </c>
      <c r="Q104" s="160">
        <v>0</v>
      </c>
      <c r="R104" s="160">
        <v>0</v>
      </c>
      <c r="S104" s="160">
        <v>0</v>
      </c>
      <c r="T104" s="160">
        <v>0</v>
      </c>
      <c r="U104" s="160">
        <v>0</v>
      </c>
      <c r="V104" s="78"/>
      <c r="W104" s="95">
        <f t="shared" si="7"/>
        <v>3631.56</v>
      </c>
      <c r="X104" s="102" t="s">
        <v>268</v>
      </c>
      <c r="Y104" s="95">
        <f t="shared" si="4"/>
        <v>0</v>
      </c>
      <c r="Z104" s="78"/>
      <c r="AA104" s="78"/>
      <c r="AB104" s="117">
        <f t="shared" si="8"/>
        <v>3631.56</v>
      </c>
      <c r="AC104" s="78"/>
      <c r="AD104" s="82"/>
      <c r="AE104" s="78"/>
      <c r="AF104" s="78"/>
      <c r="AG104" s="78"/>
      <c r="AH104" s="78"/>
      <c r="AI104" s="78"/>
      <c r="AJ104" s="78"/>
      <c r="AK104" s="78"/>
      <c r="AL104" s="78"/>
      <c r="AM104" s="177"/>
    </row>
    <row r="105" spans="1:39" s="20" customFormat="1" ht="58.5" customHeight="1" x14ac:dyDescent="0.35">
      <c r="A105" s="122">
        <v>91</v>
      </c>
      <c r="B105" s="100">
        <v>68</v>
      </c>
      <c r="C105" s="142" t="s">
        <v>117</v>
      </c>
      <c r="D105" s="143" t="s">
        <v>118</v>
      </c>
      <c r="E105" s="144">
        <v>2425.75</v>
      </c>
      <c r="F105" s="145" t="s">
        <v>26</v>
      </c>
      <c r="G105" s="144">
        <v>250</v>
      </c>
      <c r="H105" s="144">
        <v>905.81</v>
      </c>
      <c r="I105" s="144">
        <v>0</v>
      </c>
      <c r="J105" s="144">
        <v>0</v>
      </c>
      <c r="K105" s="144">
        <v>0</v>
      </c>
      <c r="L105" s="144">
        <v>0</v>
      </c>
      <c r="M105" s="144">
        <v>0</v>
      </c>
      <c r="N105" s="144">
        <v>0</v>
      </c>
      <c r="O105" s="144">
        <v>75</v>
      </c>
      <c r="P105" s="144">
        <v>0</v>
      </c>
      <c r="Q105" s="144">
        <v>0</v>
      </c>
      <c r="R105" s="144">
        <v>0</v>
      </c>
      <c r="S105" s="144">
        <v>0</v>
      </c>
      <c r="T105" s="144">
        <v>0</v>
      </c>
      <c r="U105" s="144">
        <v>0</v>
      </c>
      <c r="V105" s="78"/>
      <c r="W105" s="95">
        <f t="shared" si="7"/>
        <v>3656.56</v>
      </c>
      <c r="X105" s="102" t="s">
        <v>268</v>
      </c>
      <c r="Y105" s="95">
        <f t="shared" si="4"/>
        <v>0</v>
      </c>
      <c r="Z105" s="78"/>
      <c r="AA105" s="78"/>
      <c r="AB105" s="117">
        <f t="shared" si="8"/>
        <v>3656.56</v>
      </c>
      <c r="AC105" s="78"/>
      <c r="AD105" s="82"/>
      <c r="AE105" s="78"/>
      <c r="AF105" s="78"/>
      <c r="AG105" s="78"/>
      <c r="AH105" s="78"/>
      <c r="AI105" s="78"/>
      <c r="AJ105" s="78"/>
      <c r="AK105" s="78"/>
      <c r="AL105" s="78"/>
      <c r="AM105" s="177"/>
    </row>
    <row r="106" spans="1:39" s="20" customFormat="1" ht="58.5" customHeight="1" x14ac:dyDescent="0.35">
      <c r="A106" s="121">
        <v>92</v>
      </c>
      <c r="B106" s="99">
        <v>69</v>
      </c>
      <c r="C106" s="138" t="s">
        <v>119</v>
      </c>
      <c r="D106" s="139" t="s">
        <v>70</v>
      </c>
      <c r="E106" s="140">
        <v>2425.75</v>
      </c>
      <c r="F106" s="141" t="s">
        <v>26</v>
      </c>
      <c r="G106" s="140">
        <v>250</v>
      </c>
      <c r="H106" s="140">
        <v>905.81</v>
      </c>
      <c r="I106" s="140">
        <v>0</v>
      </c>
      <c r="J106" s="140">
        <v>0</v>
      </c>
      <c r="K106" s="140">
        <v>0</v>
      </c>
      <c r="L106" s="140">
        <v>0</v>
      </c>
      <c r="M106" s="140">
        <v>0</v>
      </c>
      <c r="N106" s="140">
        <v>0</v>
      </c>
      <c r="O106" s="140">
        <v>75</v>
      </c>
      <c r="P106" s="160">
        <v>0</v>
      </c>
      <c r="Q106" s="160">
        <v>0</v>
      </c>
      <c r="R106" s="160">
        <v>0</v>
      </c>
      <c r="S106" s="160">
        <v>0</v>
      </c>
      <c r="T106" s="160">
        <v>0</v>
      </c>
      <c r="U106" s="160">
        <v>0</v>
      </c>
      <c r="V106" s="78"/>
      <c r="W106" s="95">
        <f t="shared" si="7"/>
        <v>3656.56</v>
      </c>
      <c r="X106" s="102" t="s">
        <v>268</v>
      </c>
      <c r="Y106" s="95">
        <f t="shared" si="4"/>
        <v>0</v>
      </c>
      <c r="Z106" s="78"/>
      <c r="AA106" s="78"/>
      <c r="AB106" s="117">
        <f t="shared" si="8"/>
        <v>3656.56</v>
      </c>
      <c r="AC106" s="78"/>
      <c r="AD106" s="82"/>
      <c r="AE106" s="78"/>
      <c r="AF106" s="78"/>
      <c r="AG106" s="78"/>
      <c r="AH106" s="78"/>
      <c r="AI106" s="78"/>
      <c r="AJ106" s="78"/>
      <c r="AK106" s="78"/>
      <c r="AL106" s="78"/>
      <c r="AM106" s="177"/>
    </row>
    <row r="107" spans="1:39" s="20" customFormat="1" ht="58.5" customHeight="1" x14ac:dyDescent="0.35">
      <c r="A107" s="122">
        <v>93</v>
      </c>
      <c r="B107" s="100">
        <v>70</v>
      </c>
      <c r="C107" s="142" t="s">
        <v>122</v>
      </c>
      <c r="D107" s="143" t="s">
        <v>83</v>
      </c>
      <c r="E107" s="144">
        <v>2213.4</v>
      </c>
      <c r="F107" s="145" t="s">
        <v>26</v>
      </c>
      <c r="G107" s="144">
        <v>250</v>
      </c>
      <c r="H107" s="144">
        <v>905.81</v>
      </c>
      <c r="I107" s="144">
        <v>0</v>
      </c>
      <c r="J107" s="144">
        <v>0</v>
      </c>
      <c r="K107" s="144">
        <v>0</v>
      </c>
      <c r="L107" s="144">
        <v>0</v>
      </c>
      <c r="M107" s="144">
        <v>0</v>
      </c>
      <c r="N107" s="144">
        <v>0</v>
      </c>
      <c r="O107" s="144">
        <v>0</v>
      </c>
      <c r="P107" s="144">
        <v>0</v>
      </c>
      <c r="Q107" s="144">
        <v>0</v>
      </c>
      <c r="R107" s="144">
        <v>0</v>
      </c>
      <c r="S107" s="144">
        <v>0</v>
      </c>
      <c r="T107" s="144">
        <v>0</v>
      </c>
      <c r="U107" s="144">
        <v>0</v>
      </c>
      <c r="V107" s="78"/>
      <c r="W107" s="95">
        <f t="shared" si="7"/>
        <v>3369.21</v>
      </c>
      <c r="X107" s="102" t="s">
        <v>268</v>
      </c>
      <c r="Y107" s="95">
        <f t="shared" si="4"/>
        <v>0</v>
      </c>
      <c r="Z107" s="78"/>
      <c r="AA107" s="78"/>
      <c r="AB107" s="117">
        <f t="shared" si="8"/>
        <v>3369.21</v>
      </c>
      <c r="AC107" s="78"/>
      <c r="AD107" s="82"/>
      <c r="AE107" s="78"/>
      <c r="AF107" s="78"/>
      <c r="AG107" s="78"/>
      <c r="AH107" s="78"/>
      <c r="AI107" s="78"/>
      <c r="AJ107" s="78"/>
      <c r="AK107" s="78"/>
      <c r="AL107" s="78"/>
      <c r="AM107" s="177"/>
    </row>
    <row r="108" spans="1:39" s="20" customFormat="1" ht="58.5" customHeight="1" x14ac:dyDescent="0.35">
      <c r="A108" s="121">
        <v>94</v>
      </c>
      <c r="B108" s="99">
        <v>71</v>
      </c>
      <c r="C108" s="138" t="s">
        <v>124</v>
      </c>
      <c r="D108" s="139" t="s">
        <v>114</v>
      </c>
      <c r="E108" s="140">
        <v>2425.75</v>
      </c>
      <c r="F108" s="141" t="s">
        <v>26</v>
      </c>
      <c r="G108" s="140">
        <v>250</v>
      </c>
      <c r="H108" s="140">
        <v>905.81</v>
      </c>
      <c r="I108" s="140">
        <v>0</v>
      </c>
      <c r="J108" s="140">
        <v>0</v>
      </c>
      <c r="K108" s="140">
        <v>0</v>
      </c>
      <c r="L108" s="140">
        <v>0</v>
      </c>
      <c r="M108" s="140">
        <v>0</v>
      </c>
      <c r="N108" s="140">
        <v>0</v>
      </c>
      <c r="O108" s="140">
        <v>0</v>
      </c>
      <c r="P108" s="160">
        <v>0</v>
      </c>
      <c r="Q108" s="160">
        <v>0</v>
      </c>
      <c r="R108" s="160">
        <v>0</v>
      </c>
      <c r="S108" s="160">
        <v>0</v>
      </c>
      <c r="T108" s="160">
        <v>0</v>
      </c>
      <c r="U108" s="160">
        <v>0</v>
      </c>
      <c r="V108" s="78"/>
      <c r="W108" s="95">
        <f t="shared" si="7"/>
        <v>3581.56</v>
      </c>
      <c r="X108" s="102" t="s">
        <v>268</v>
      </c>
      <c r="Y108" s="95">
        <f t="shared" si="4"/>
        <v>0</v>
      </c>
      <c r="Z108" s="78"/>
      <c r="AA108" s="78"/>
      <c r="AB108" s="117">
        <f t="shared" si="8"/>
        <v>3581.56</v>
      </c>
      <c r="AC108" s="78"/>
      <c r="AD108" s="82"/>
      <c r="AE108" s="78"/>
      <c r="AF108" s="78"/>
      <c r="AG108" s="78"/>
      <c r="AH108" s="78"/>
      <c r="AI108" s="78"/>
      <c r="AJ108" s="78"/>
      <c r="AK108" s="78"/>
      <c r="AL108" s="78"/>
      <c r="AM108" s="177"/>
    </row>
    <row r="109" spans="1:39" s="20" customFormat="1" ht="58.5" customHeight="1" x14ac:dyDescent="0.35">
      <c r="A109" s="122">
        <v>95</v>
      </c>
      <c r="B109" s="100">
        <v>72</v>
      </c>
      <c r="C109" s="142" t="s">
        <v>113</v>
      </c>
      <c r="D109" s="143" t="s">
        <v>114</v>
      </c>
      <c r="E109" s="144">
        <v>2425.75</v>
      </c>
      <c r="F109" s="145" t="s">
        <v>26</v>
      </c>
      <c r="G109" s="144">
        <v>250</v>
      </c>
      <c r="H109" s="144">
        <v>905.81</v>
      </c>
      <c r="I109" s="144">
        <v>0</v>
      </c>
      <c r="J109" s="144">
        <v>0</v>
      </c>
      <c r="K109" s="144">
        <v>0</v>
      </c>
      <c r="L109" s="144">
        <v>0</v>
      </c>
      <c r="M109" s="144">
        <v>0</v>
      </c>
      <c r="N109" s="144">
        <v>0</v>
      </c>
      <c r="O109" s="144">
        <v>0</v>
      </c>
      <c r="P109" s="144">
        <v>0</v>
      </c>
      <c r="Q109" s="144">
        <v>0</v>
      </c>
      <c r="R109" s="144">
        <v>0</v>
      </c>
      <c r="S109" s="144">
        <v>0</v>
      </c>
      <c r="T109" s="144">
        <v>0</v>
      </c>
      <c r="U109" s="144">
        <v>0</v>
      </c>
      <c r="V109" s="78"/>
      <c r="W109" s="95">
        <f t="shared" si="6"/>
        <v>3581.56</v>
      </c>
      <c r="X109" s="102" t="s">
        <v>268</v>
      </c>
      <c r="Y109" s="95">
        <f t="shared" si="4"/>
        <v>0</v>
      </c>
      <c r="Z109" s="78"/>
      <c r="AA109" s="78"/>
      <c r="AB109" s="117">
        <f t="shared" si="8"/>
        <v>3581.56</v>
      </c>
      <c r="AC109" s="78"/>
      <c r="AD109" s="82"/>
      <c r="AE109" s="78"/>
      <c r="AF109" s="78"/>
      <c r="AG109" s="78"/>
      <c r="AH109" s="78"/>
      <c r="AI109" s="78"/>
      <c r="AJ109" s="78"/>
      <c r="AK109" s="78"/>
      <c r="AL109" s="78"/>
      <c r="AM109" s="177"/>
    </row>
    <row r="110" spans="1:39" s="20" customFormat="1" ht="58.5" customHeight="1" x14ac:dyDescent="0.35">
      <c r="A110" s="121">
        <v>96</v>
      </c>
      <c r="B110" s="99">
        <v>73</v>
      </c>
      <c r="C110" s="138" t="s">
        <v>142</v>
      </c>
      <c r="D110" s="139" t="s">
        <v>83</v>
      </c>
      <c r="E110" s="140">
        <v>2213.4</v>
      </c>
      <c r="F110" s="141" t="s">
        <v>26</v>
      </c>
      <c r="G110" s="140">
        <v>250</v>
      </c>
      <c r="H110" s="140">
        <v>905.81</v>
      </c>
      <c r="I110" s="140">
        <v>0</v>
      </c>
      <c r="J110" s="140">
        <v>0</v>
      </c>
      <c r="K110" s="140">
        <v>0</v>
      </c>
      <c r="L110" s="140">
        <v>0</v>
      </c>
      <c r="M110" s="140">
        <v>0</v>
      </c>
      <c r="N110" s="140">
        <v>0</v>
      </c>
      <c r="O110" s="140">
        <v>75</v>
      </c>
      <c r="P110" s="160">
        <v>0</v>
      </c>
      <c r="Q110" s="160">
        <v>0</v>
      </c>
      <c r="R110" s="160">
        <v>0</v>
      </c>
      <c r="S110" s="160">
        <v>0</v>
      </c>
      <c r="T110" s="160">
        <v>0</v>
      </c>
      <c r="U110" s="160">
        <v>0</v>
      </c>
      <c r="V110" s="78"/>
      <c r="W110" s="95">
        <f t="shared" ref="W110:W115" si="9">SUM(E110:U110)</f>
        <v>3444.21</v>
      </c>
      <c r="X110" s="103" t="s">
        <v>269</v>
      </c>
      <c r="Y110" s="95">
        <f t="shared" si="4"/>
        <v>0</v>
      </c>
      <c r="Z110" s="78"/>
      <c r="AA110" s="78"/>
      <c r="AB110" s="115">
        <f t="shared" si="8"/>
        <v>3444.21</v>
      </c>
      <c r="AC110" s="78"/>
      <c r="AD110" s="82"/>
      <c r="AE110" s="78"/>
      <c r="AF110" s="78"/>
      <c r="AG110" s="78"/>
      <c r="AH110" s="78"/>
      <c r="AI110" s="78"/>
      <c r="AJ110" s="78"/>
      <c r="AK110" s="78"/>
      <c r="AL110" s="78"/>
      <c r="AM110" s="178"/>
    </row>
    <row r="111" spans="1:39" s="20" customFormat="1" ht="58.5" customHeight="1" x14ac:dyDescent="0.35">
      <c r="A111" s="122">
        <v>97</v>
      </c>
      <c r="B111" s="100">
        <v>74</v>
      </c>
      <c r="C111" s="142" t="s">
        <v>139</v>
      </c>
      <c r="D111" s="143" t="s">
        <v>83</v>
      </c>
      <c r="E111" s="144">
        <v>2213.4</v>
      </c>
      <c r="F111" s="145" t="s">
        <v>26</v>
      </c>
      <c r="G111" s="144">
        <v>250</v>
      </c>
      <c r="H111" s="144">
        <v>905.81</v>
      </c>
      <c r="I111" s="144">
        <v>0</v>
      </c>
      <c r="J111" s="144">
        <v>0</v>
      </c>
      <c r="K111" s="144">
        <v>0</v>
      </c>
      <c r="L111" s="144">
        <v>0</v>
      </c>
      <c r="M111" s="144">
        <v>0</v>
      </c>
      <c r="N111" s="144">
        <v>0</v>
      </c>
      <c r="O111" s="144">
        <v>50</v>
      </c>
      <c r="P111" s="144">
        <v>0</v>
      </c>
      <c r="Q111" s="144">
        <v>0</v>
      </c>
      <c r="R111" s="144">
        <v>0</v>
      </c>
      <c r="S111" s="144">
        <v>0</v>
      </c>
      <c r="T111" s="144">
        <v>0</v>
      </c>
      <c r="U111" s="144">
        <v>0</v>
      </c>
      <c r="V111" s="78"/>
      <c r="W111" s="95">
        <f t="shared" si="9"/>
        <v>3419.21</v>
      </c>
      <c r="X111" s="103" t="s">
        <v>269</v>
      </c>
      <c r="Y111" s="95">
        <f t="shared" si="4"/>
        <v>0</v>
      </c>
      <c r="Z111" s="78"/>
      <c r="AA111" s="78"/>
      <c r="AB111" s="115">
        <f t="shared" si="8"/>
        <v>3419.21</v>
      </c>
      <c r="AC111" s="78"/>
      <c r="AD111" s="82"/>
      <c r="AE111" s="78"/>
      <c r="AF111" s="78"/>
      <c r="AG111" s="78"/>
      <c r="AH111" s="78"/>
      <c r="AI111" s="78"/>
      <c r="AJ111" s="78"/>
      <c r="AK111" s="78"/>
      <c r="AL111" s="78"/>
      <c r="AM111" s="178"/>
    </row>
    <row r="112" spans="1:39" s="20" customFormat="1" ht="58.5" customHeight="1" x14ac:dyDescent="0.35">
      <c r="A112" s="121">
        <v>98</v>
      </c>
      <c r="B112" s="99">
        <v>75</v>
      </c>
      <c r="C112" s="138" t="s">
        <v>140</v>
      </c>
      <c r="D112" s="139" t="s">
        <v>70</v>
      </c>
      <c r="E112" s="140">
        <v>2425.75</v>
      </c>
      <c r="F112" s="141" t="s">
        <v>26</v>
      </c>
      <c r="G112" s="140">
        <v>250</v>
      </c>
      <c r="H112" s="140">
        <v>905.81</v>
      </c>
      <c r="I112" s="140">
        <v>0</v>
      </c>
      <c r="J112" s="140">
        <v>0</v>
      </c>
      <c r="K112" s="140">
        <v>0</v>
      </c>
      <c r="L112" s="140">
        <v>0</v>
      </c>
      <c r="M112" s="140">
        <v>0</v>
      </c>
      <c r="N112" s="140">
        <v>0</v>
      </c>
      <c r="O112" s="140">
        <v>35</v>
      </c>
      <c r="P112" s="160">
        <v>0</v>
      </c>
      <c r="Q112" s="160">
        <v>0</v>
      </c>
      <c r="R112" s="160">
        <v>0</v>
      </c>
      <c r="S112" s="160">
        <v>0</v>
      </c>
      <c r="T112" s="160">
        <v>0</v>
      </c>
      <c r="U112" s="160">
        <v>0</v>
      </c>
      <c r="V112" s="78"/>
      <c r="W112" s="95">
        <f t="shared" si="9"/>
        <v>3616.56</v>
      </c>
      <c r="X112" s="103" t="s">
        <v>269</v>
      </c>
      <c r="Y112" s="95">
        <f t="shared" si="4"/>
        <v>0</v>
      </c>
      <c r="Z112" s="78"/>
      <c r="AA112" s="78"/>
      <c r="AB112" s="115">
        <f t="shared" si="8"/>
        <v>3616.56</v>
      </c>
      <c r="AC112" s="78"/>
      <c r="AD112" s="82"/>
      <c r="AE112" s="78"/>
      <c r="AF112" s="78"/>
      <c r="AG112" s="78"/>
      <c r="AH112" s="78"/>
      <c r="AI112" s="78"/>
      <c r="AJ112" s="78"/>
      <c r="AK112" s="78"/>
      <c r="AL112" s="78"/>
      <c r="AM112" s="178"/>
    </row>
    <row r="113" spans="1:41" s="20" customFormat="1" ht="58.5" customHeight="1" x14ac:dyDescent="0.35">
      <c r="A113" s="122">
        <v>99</v>
      </c>
      <c r="B113" s="100">
        <v>76</v>
      </c>
      <c r="C113" s="142" t="s">
        <v>143</v>
      </c>
      <c r="D113" s="143" t="s">
        <v>83</v>
      </c>
      <c r="E113" s="144">
        <v>2213.4</v>
      </c>
      <c r="F113" s="145" t="s">
        <v>26</v>
      </c>
      <c r="G113" s="144">
        <v>250</v>
      </c>
      <c r="H113" s="144">
        <v>905.81</v>
      </c>
      <c r="I113" s="144">
        <v>0</v>
      </c>
      <c r="J113" s="144">
        <v>0</v>
      </c>
      <c r="K113" s="144">
        <v>0</v>
      </c>
      <c r="L113" s="144">
        <v>0</v>
      </c>
      <c r="M113" s="144">
        <v>0</v>
      </c>
      <c r="N113" s="144">
        <v>0</v>
      </c>
      <c r="O113" s="144">
        <v>0</v>
      </c>
      <c r="P113" s="144">
        <v>0</v>
      </c>
      <c r="Q113" s="144">
        <v>0</v>
      </c>
      <c r="R113" s="144">
        <v>0</v>
      </c>
      <c r="S113" s="144">
        <v>0</v>
      </c>
      <c r="T113" s="144">
        <v>0</v>
      </c>
      <c r="U113" s="144">
        <v>0</v>
      </c>
      <c r="V113" s="78"/>
      <c r="W113" s="95">
        <f t="shared" si="9"/>
        <v>3369.21</v>
      </c>
      <c r="X113" s="103" t="s">
        <v>269</v>
      </c>
      <c r="Y113" s="95">
        <f t="shared" si="4"/>
        <v>0</v>
      </c>
      <c r="Z113" s="78"/>
      <c r="AA113" s="78"/>
      <c r="AB113" s="115">
        <f t="shared" si="8"/>
        <v>3369.21</v>
      </c>
      <c r="AC113" s="78"/>
      <c r="AD113" s="82"/>
      <c r="AE113" s="78"/>
      <c r="AF113" s="78"/>
      <c r="AG113" s="78"/>
      <c r="AH113" s="78"/>
      <c r="AI113" s="78"/>
      <c r="AJ113" s="78"/>
      <c r="AK113" s="78"/>
      <c r="AL113" s="78"/>
      <c r="AM113" s="178"/>
    </row>
    <row r="114" spans="1:41" s="20" customFormat="1" ht="58.5" customHeight="1" x14ac:dyDescent="0.35">
      <c r="A114" s="121">
        <v>100</v>
      </c>
      <c r="B114" s="99">
        <v>77</v>
      </c>
      <c r="C114" s="138" t="s">
        <v>138</v>
      </c>
      <c r="D114" s="139" t="s">
        <v>70</v>
      </c>
      <c r="E114" s="140">
        <v>2425.75</v>
      </c>
      <c r="F114" s="141" t="s">
        <v>26</v>
      </c>
      <c r="G114" s="140">
        <v>250</v>
      </c>
      <c r="H114" s="140">
        <v>905.81</v>
      </c>
      <c r="I114" s="140">
        <v>0</v>
      </c>
      <c r="J114" s="140">
        <v>0</v>
      </c>
      <c r="K114" s="140">
        <v>0</v>
      </c>
      <c r="L114" s="140">
        <v>0</v>
      </c>
      <c r="M114" s="140">
        <v>0</v>
      </c>
      <c r="N114" s="140">
        <v>0</v>
      </c>
      <c r="O114" s="140">
        <v>0</v>
      </c>
      <c r="P114" s="160">
        <v>0</v>
      </c>
      <c r="Q114" s="160">
        <v>0</v>
      </c>
      <c r="R114" s="160">
        <v>0</v>
      </c>
      <c r="S114" s="160">
        <v>0</v>
      </c>
      <c r="T114" s="160">
        <v>0</v>
      </c>
      <c r="U114" s="160">
        <v>0</v>
      </c>
      <c r="V114" s="78"/>
      <c r="W114" s="95">
        <f t="shared" si="9"/>
        <v>3581.56</v>
      </c>
      <c r="X114" s="103" t="s">
        <v>269</v>
      </c>
      <c r="Y114" s="95">
        <f t="shared" si="4"/>
        <v>0</v>
      </c>
      <c r="Z114" s="78"/>
      <c r="AA114" s="78"/>
      <c r="AB114" s="115">
        <f t="shared" si="8"/>
        <v>3581.56</v>
      </c>
      <c r="AC114" s="78"/>
      <c r="AD114" s="82"/>
      <c r="AE114" s="78"/>
      <c r="AF114" s="78"/>
      <c r="AG114" s="78"/>
      <c r="AH114" s="78"/>
      <c r="AI114" s="78"/>
      <c r="AJ114" s="78"/>
      <c r="AK114" s="78"/>
      <c r="AL114" s="78"/>
      <c r="AM114" s="178"/>
    </row>
    <row r="115" spans="1:41" s="20" customFormat="1" ht="58.5" customHeight="1" x14ac:dyDescent="0.35">
      <c r="A115" s="122">
        <v>101</v>
      </c>
      <c r="B115" s="100">
        <v>78</v>
      </c>
      <c r="C115" s="142" t="s">
        <v>141</v>
      </c>
      <c r="D115" s="143" t="s">
        <v>70</v>
      </c>
      <c r="E115" s="144">
        <v>2425.75</v>
      </c>
      <c r="F115" s="145" t="s">
        <v>26</v>
      </c>
      <c r="G115" s="144">
        <v>250</v>
      </c>
      <c r="H115" s="144">
        <v>905.81</v>
      </c>
      <c r="I115" s="144">
        <v>0</v>
      </c>
      <c r="J115" s="144">
        <v>0</v>
      </c>
      <c r="K115" s="144">
        <v>0</v>
      </c>
      <c r="L115" s="144">
        <v>0</v>
      </c>
      <c r="M115" s="144">
        <v>0</v>
      </c>
      <c r="N115" s="144">
        <v>0</v>
      </c>
      <c r="O115" s="144">
        <v>0</v>
      </c>
      <c r="P115" s="144">
        <v>0</v>
      </c>
      <c r="Q115" s="144">
        <v>0</v>
      </c>
      <c r="R115" s="144">
        <v>0</v>
      </c>
      <c r="S115" s="144">
        <v>0</v>
      </c>
      <c r="T115" s="144">
        <v>0</v>
      </c>
      <c r="U115" s="144">
        <v>0</v>
      </c>
      <c r="V115" s="78"/>
      <c r="W115" s="95">
        <f t="shared" si="9"/>
        <v>3581.56</v>
      </c>
      <c r="X115" s="103" t="s">
        <v>269</v>
      </c>
      <c r="Y115" s="95">
        <f t="shared" si="4"/>
        <v>0</v>
      </c>
      <c r="Z115" s="78"/>
      <c r="AA115" s="78"/>
      <c r="AB115" s="115">
        <f t="shared" si="8"/>
        <v>3581.56</v>
      </c>
      <c r="AC115" s="78"/>
      <c r="AD115" s="82"/>
      <c r="AE115" s="78"/>
      <c r="AF115" s="78"/>
      <c r="AG115" s="78"/>
      <c r="AH115" s="78"/>
      <c r="AI115" s="78"/>
      <c r="AJ115" s="78"/>
      <c r="AK115" s="78"/>
      <c r="AL115" s="78"/>
      <c r="AM115" s="178"/>
    </row>
    <row r="116" spans="1:41" s="20" customFormat="1" ht="58.5" customHeight="1" x14ac:dyDescent="0.35">
      <c r="A116" s="121">
        <v>102</v>
      </c>
      <c r="B116" s="99">
        <v>79</v>
      </c>
      <c r="C116" s="138" t="s">
        <v>255</v>
      </c>
      <c r="D116" s="139" t="s">
        <v>83</v>
      </c>
      <c r="E116" s="140">
        <v>2213.4</v>
      </c>
      <c r="F116" s="141" t="s">
        <v>26</v>
      </c>
      <c r="G116" s="140">
        <v>250</v>
      </c>
      <c r="H116" s="140">
        <v>905.81</v>
      </c>
      <c r="I116" s="140">
        <v>0</v>
      </c>
      <c r="J116" s="140">
        <v>0</v>
      </c>
      <c r="K116" s="140">
        <v>0</v>
      </c>
      <c r="L116" s="140">
        <v>0</v>
      </c>
      <c r="M116" s="140">
        <v>0</v>
      </c>
      <c r="N116" s="140">
        <v>0</v>
      </c>
      <c r="O116" s="140">
        <v>0</v>
      </c>
      <c r="P116" s="160">
        <v>0</v>
      </c>
      <c r="Q116" s="160">
        <v>0</v>
      </c>
      <c r="R116" s="160">
        <v>0</v>
      </c>
      <c r="S116" s="160">
        <v>0</v>
      </c>
      <c r="T116" s="160">
        <v>0</v>
      </c>
      <c r="U116" s="160">
        <v>0</v>
      </c>
      <c r="V116" s="78"/>
      <c r="W116" s="95">
        <f t="shared" ref="W116" si="10">SUM(E116:U116)</f>
        <v>3369.21</v>
      </c>
      <c r="X116" s="103" t="s">
        <v>269</v>
      </c>
      <c r="Y116" s="95">
        <f t="shared" si="4"/>
        <v>0</v>
      </c>
      <c r="AA116" s="78"/>
      <c r="AB116" s="115">
        <f t="shared" si="8"/>
        <v>3369.21</v>
      </c>
      <c r="AC116" s="78"/>
      <c r="AD116" s="82"/>
      <c r="AE116" s="78"/>
      <c r="AF116" s="78"/>
      <c r="AG116" s="78"/>
      <c r="AH116" s="78"/>
      <c r="AI116" s="78"/>
      <c r="AJ116" s="78"/>
      <c r="AK116" s="78"/>
      <c r="AL116" s="78"/>
      <c r="AM116" s="178"/>
    </row>
    <row r="117" spans="1:41" s="20" customFormat="1" ht="58.5" customHeight="1" x14ac:dyDescent="0.35">
      <c r="A117" s="122">
        <v>103</v>
      </c>
      <c r="B117" s="100">
        <v>80</v>
      </c>
      <c r="C117" s="142" t="s">
        <v>145</v>
      </c>
      <c r="D117" s="143" t="s">
        <v>70</v>
      </c>
      <c r="E117" s="144">
        <v>2425.75</v>
      </c>
      <c r="F117" s="145" t="s">
        <v>26</v>
      </c>
      <c r="G117" s="144">
        <v>250</v>
      </c>
      <c r="H117" s="144">
        <v>905.81</v>
      </c>
      <c r="I117" s="144">
        <v>0</v>
      </c>
      <c r="J117" s="144">
        <v>0</v>
      </c>
      <c r="K117" s="144">
        <v>0</v>
      </c>
      <c r="L117" s="144">
        <v>0</v>
      </c>
      <c r="M117" s="144">
        <v>0</v>
      </c>
      <c r="N117" s="144">
        <v>0</v>
      </c>
      <c r="O117" s="144">
        <v>0</v>
      </c>
      <c r="P117" s="144">
        <v>0</v>
      </c>
      <c r="Q117" s="144">
        <v>0</v>
      </c>
      <c r="R117" s="144">
        <v>0</v>
      </c>
      <c r="S117" s="144">
        <v>0</v>
      </c>
      <c r="T117" s="144">
        <v>0</v>
      </c>
      <c r="U117" s="144">
        <v>0</v>
      </c>
      <c r="V117" s="78"/>
      <c r="W117" s="95">
        <f t="shared" ref="W117" si="11">SUM(E117:U117)</f>
        <v>3581.56</v>
      </c>
      <c r="X117" s="103" t="s">
        <v>269</v>
      </c>
      <c r="Y117" s="95">
        <f t="shared" si="4"/>
        <v>0</v>
      </c>
      <c r="Z117" s="78"/>
      <c r="AA117" s="78"/>
      <c r="AB117" s="115">
        <f t="shared" si="8"/>
        <v>3581.56</v>
      </c>
      <c r="AC117" s="78"/>
      <c r="AD117" s="82"/>
      <c r="AE117" s="78"/>
      <c r="AF117" s="78"/>
      <c r="AG117" s="78"/>
      <c r="AH117" s="78"/>
      <c r="AI117" s="78"/>
      <c r="AJ117" s="78"/>
      <c r="AK117" s="78"/>
      <c r="AL117" s="78"/>
      <c r="AM117" s="178"/>
    </row>
    <row r="118" spans="1:41" s="20" customFormat="1" ht="58.5" customHeight="1" x14ac:dyDescent="0.35">
      <c r="A118" s="121">
        <v>104</v>
      </c>
      <c r="B118" s="99">
        <v>81</v>
      </c>
      <c r="C118" s="138" t="s">
        <v>126</v>
      </c>
      <c r="D118" s="139" t="s">
        <v>70</v>
      </c>
      <c r="E118" s="140">
        <v>2425.75</v>
      </c>
      <c r="F118" s="141" t="s">
        <v>26</v>
      </c>
      <c r="G118" s="140">
        <v>250</v>
      </c>
      <c r="H118" s="140">
        <v>905.81</v>
      </c>
      <c r="I118" s="140">
        <v>0</v>
      </c>
      <c r="J118" s="140">
        <v>0</v>
      </c>
      <c r="K118" s="140">
        <v>0</v>
      </c>
      <c r="L118" s="140">
        <v>0</v>
      </c>
      <c r="M118" s="140">
        <v>0</v>
      </c>
      <c r="N118" s="140">
        <v>0</v>
      </c>
      <c r="O118" s="140">
        <v>50</v>
      </c>
      <c r="P118" s="160">
        <v>0</v>
      </c>
      <c r="Q118" s="160">
        <v>0</v>
      </c>
      <c r="R118" s="160">
        <v>0</v>
      </c>
      <c r="S118" s="160">
        <v>0</v>
      </c>
      <c r="T118" s="160">
        <v>0</v>
      </c>
      <c r="U118" s="160">
        <v>0</v>
      </c>
      <c r="V118" s="78"/>
      <c r="W118" s="95">
        <f>SUM(E118:U118)</f>
        <v>3631.56</v>
      </c>
      <c r="X118" s="104" t="s">
        <v>270</v>
      </c>
      <c r="Y118" s="95">
        <f t="shared" si="4"/>
        <v>0</v>
      </c>
      <c r="Z118" s="78"/>
      <c r="AA118" s="78"/>
      <c r="AB118" s="117">
        <f t="shared" si="8"/>
        <v>3631.56</v>
      </c>
      <c r="AC118" s="77"/>
      <c r="AD118" s="82"/>
      <c r="AE118" s="78"/>
      <c r="AF118" s="78"/>
      <c r="AG118" s="78"/>
      <c r="AH118" s="78"/>
      <c r="AI118" s="78"/>
      <c r="AJ118" s="78"/>
      <c r="AK118" s="78"/>
      <c r="AL118" s="78"/>
      <c r="AM118" s="177"/>
    </row>
    <row r="119" spans="1:41" s="20" customFormat="1" ht="58.5" customHeight="1" x14ac:dyDescent="0.35">
      <c r="A119" s="122">
        <v>105</v>
      </c>
      <c r="B119" s="100">
        <v>82</v>
      </c>
      <c r="C119" s="142" t="s">
        <v>127</v>
      </c>
      <c r="D119" s="143" t="s">
        <v>83</v>
      </c>
      <c r="E119" s="144">
        <v>2213.4</v>
      </c>
      <c r="F119" s="145" t="s">
        <v>26</v>
      </c>
      <c r="G119" s="144">
        <v>250</v>
      </c>
      <c r="H119" s="144">
        <v>905.81</v>
      </c>
      <c r="I119" s="144">
        <v>0</v>
      </c>
      <c r="J119" s="144">
        <v>0</v>
      </c>
      <c r="K119" s="144">
        <v>0</v>
      </c>
      <c r="L119" s="144">
        <v>0</v>
      </c>
      <c r="M119" s="144">
        <v>0</v>
      </c>
      <c r="N119" s="144">
        <v>0</v>
      </c>
      <c r="O119" s="144">
        <v>50</v>
      </c>
      <c r="P119" s="144">
        <v>0</v>
      </c>
      <c r="Q119" s="144">
        <v>0</v>
      </c>
      <c r="R119" s="144">
        <v>0</v>
      </c>
      <c r="S119" s="144">
        <v>0</v>
      </c>
      <c r="T119" s="144">
        <v>0</v>
      </c>
      <c r="U119" s="144">
        <v>0</v>
      </c>
      <c r="V119" s="78"/>
      <c r="W119" s="95">
        <f>SUM(E119:U119)</f>
        <v>3419.21</v>
      </c>
      <c r="X119" s="104" t="s">
        <v>270</v>
      </c>
      <c r="Y119" s="95">
        <f t="shared" si="4"/>
        <v>0</v>
      </c>
      <c r="Z119" s="78"/>
      <c r="AA119" s="78"/>
      <c r="AB119" s="117">
        <f t="shared" si="8"/>
        <v>3419.21</v>
      </c>
      <c r="AC119" s="78"/>
      <c r="AD119" s="82"/>
      <c r="AE119" s="78"/>
      <c r="AF119" s="78"/>
      <c r="AG119" s="78"/>
      <c r="AH119" s="78"/>
      <c r="AI119" s="78"/>
      <c r="AJ119" s="78"/>
      <c r="AK119" s="78"/>
      <c r="AL119" s="78"/>
      <c r="AM119" s="177"/>
    </row>
    <row r="120" spans="1:41" s="20" customFormat="1" ht="58.5" customHeight="1" x14ac:dyDescent="0.35">
      <c r="A120" s="121">
        <v>106</v>
      </c>
      <c r="B120" s="99">
        <v>83</v>
      </c>
      <c r="C120" s="138" t="s">
        <v>125</v>
      </c>
      <c r="D120" s="139" t="s">
        <v>83</v>
      </c>
      <c r="E120" s="140">
        <v>2213.4</v>
      </c>
      <c r="F120" s="141" t="s">
        <v>26</v>
      </c>
      <c r="G120" s="140">
        <v>250</v>
      </c>
      <c r="H120" s="140">
        <v>905.81</v>
      </c>
      <c r="I120" s="140">
        <v>0</v>
      </c>
      <c r="J120" s="140">
        <v>0</v>
      </c>
      <c r="K120" s="140">
        <v>0</v>
      </c>
      <c r="L120" s="140">
        <v>0</v>
      </c>
      <c r="M120" s="140">
        <v>0</v>
      </c>
      <c r="N120" s="140">
        <v>0</v>
      </c>
      <c r="O120" s="140">
        <v>75</v>
      </c>
      <c r="P120" s="160">
        <v>0</v>
      </c>
      <c r="Q120" s="160">
        <v>0</v>
      </c>
      <c r="R120" s="160">
        <v>0</v>
      </c>
      <c r="S120" s="160">
        <v>0</v>
      </c>
      <c r="T120" s="160">
        <v>0</v>
      </c>
      <c r="U120" s="160">
        <v>0</v>
      </c>
      <c r="V120" s="78"/>
      <c r="W120" s="95">
        <f t="shared" ref="W120:W124" si="12">SUM(E120:U120)</f>
        <v>3444.21</v>
      </c>
      <c r="X120" s="104" t="s">
        <v>270</v>
      </c>
      <c r="Y120" s="95">
        <f t="shared" si="4"/>
        <v>0</v>
      </c>
      <c r="Z120" s="78"/>
      <c r="AA120" s="78"/>
      <c r="AB120" s="117">
        <f t="shared" si="8"/>
        <v>3444.21</v>
      </c>
      <c r="AC120" s="78"/>
      <c r="AD120" s="82"/>
      <c r="AE120" s="78"/>
      <c r="AF120" s="78"/>
      <c r="AG120" s="78"/>
      <c r="AH120" s="78"/>
      <c r="AI120" s="78"/>
      <c r="AJ120" s="78"/>
      <c r="AK120" s="78"/>
      <c r="AL120" s="78"/>
      <c r="AM120" s="177"/>
    </row>
    <row r="121" spans="1:41" s="20" customFormat="1" ht="58.5" customHeight="1" x14ac:dyDescent="0.35">
      <c r="A121" s="122">
        <v>107</v>
      </c>
      <c r="B121" s="100">
        <v>84</v>
      </c>
      <c r="C121" s="142" t="s">
        <v>130</v>
      </c>
      <c r="D121" s="143" t="s">
        <v>83</v>
      </c>
      <c r="E121" s="144">
        <v>2213.4</v>
      </c>
      <c r="F121" s="145" t="s">
        <v>26</v>
      </c>
      <c r="G121" s="144">
        <v>250</v>
      </c>
      <c r="H121" s="144">
        <v>905.81</v>
      </c>
      <c r="I121" s="144">
        <v>0</v>
      </c>
      <c r="J121" s="144">
        <v>0</v>
      </c>
      <c r="K121" s="144">
        <v>0</v>
      </c>
      <c r="L121" s="144">
        <v>0</v>
      </c>
      <c r="M121" s="144">
        <v>0</v>
      </c>
      <c r="N121" s="144">
        <v>0</v>
      </c>
      <c r="O121" s="144">
        <v>75</v>
      </c>
      <c r="P121" s="144">
        <v>0</v>
      </c>
      <c r="Q121" s="144">
        <v>0</v>
      </c>
      <c r="R121" s="144">
        <v>0</v>
      </c>
      <c r="S121" s="144">
        <v>0</v>
      </c>
      <c r="T121" s="144">
        <v>0</v>
      </c>
      <c r="U121" s="144">
        <v>0</v>
      </c>
      <c r="V121" s="78"/>
      <c r="W121" s="95">
        <f>SUM(E121:U121)</f>
        <v>3444.21</v>
      </c>
      <c r="X121" s="104" t="s">
        <v>270</v>
      </c>
      <c r="Y121" s="95">
        <f t="shared" si="4"/>
        <v>0</v>
      </c>
      <c r="Z121" s="78"/>
      <c r="AA121" s="78"/>
      <c r="AB121" s="117">
        <f t="shared" si="8"/>
        <v>3444.21</v>
      </c>
      <c r="AC121" s="78"/>
      <c r="AD121" s="82"/>
      <c r="AE121" s="78"/>
      <c r="AF121" s="78"/>
      <c r="AG121" s="78"/>
      <c r="AH121" s="78"/>
      <c r="AI121" s="78"/>
      <c r="AJ121" s="78"/>
      <c r="AK121" s="78"/>
      <c r="AL121" s="78"/>
      <c r="AM121" s="177"/>
    </row>
    <row r="122" spans="1:41" s="20" customFormat="1" ht="58.5" customHeight="1" x14ac:dyDescent="0.35">
      <c r="A122" s="121">
        <v>108</v>
      </c>
      <c r="B122" s="99">
        <v>85</v>
      </c>
      <c r="C122" s="138" t="s">
        <v>131</v>
      </c>
      <c r="D122" s="139" t="s">
        <v>83</v>
      </c>
      <c r="E122" s="140">
        <v>2213.4</v>
      </c>
      <c r="F122" s="141" t="s">
        <v>26</v>
      </c>
      <c r="G122" s="140">
        <v>250</v>
      </c>
      <c r="H122" s="140">
        <v>905.81</v>
      </c>
      <c r="I122" s="140">
        <v>0</v>
      </c>
      <c r="J122" s="140">
        <v>0</v>
      </c>
      <c r="K122" s="140">
        <v>0</v>
      </c>
      <c r="L122" s="140">
        <v>0</v>
      </c>
      <c r="M122" s="140">
        <v>0</v>
      </c>
      <c r="N122" s="140">
        <v>0</v>
      </c>
      <c r="O122" s="140">
        <v>50</v>
      </c>
      <c r="P122" s="160">
        <v>0</v>
      </c>
      <c r="Q122" s="160">
        <v>0</v>
      </c>
      <c r="R122" s="160">
        <v>0</v>
      </c>
      <c r="S122" s="160">
        <v>0</v>
      </c>
      <c r="T122" s="160">
        <v>0</v>
      </c>
      <c r="U122" s="160">
        <v>0</v>
      </c>
      <c r="V122" s="78"/>
      <c r="W122" s="95">
        <f>SUM(E122:U122)</f>
        <v>3419.21</v>
      </c>
      <c r="X122" s="104" t="s">
        <v>270</v>
      </c>
      <c r="Y122" s="95">
        <f t="shared" ref="Y122:Y124" si="13">SUM(S122:U122)</f>
        <v>0</v>
      </c>
      <c r="Z122" s="78"/>
      <c r="AA122" s="78"/>
      <c r="AB122" s="117">
        <f t="shared" si="8"/>
        <v>3419.21</v>
      </c>
      <c r="AC122" s="78"/>
      <c r="AD122" s="82"/>
      <c r="AE122" s="78"/>
      <c r="AF122" s="78"/>
      <c r="AG122" s="78"/>
      <c r="AH122" s="78"/>
      <c r="AI122" s="78"/>
      <c r="AJ122" s="78"/>
      <c r="AK122" s="78"/>
      <c r="AL122" s="78"/>
      <c r="AM122" s="177"/>
    </row>
    <row r="123" spans="1:41" s="20" customFormat="1" ht="58.5" customHeight="1" x14ac:dyDescent="0.35">
      <c r="A123" s="122">
        <v>109</v>
      </c>
      <c r="B123" s="100">
        <v>86</v>
      </c>
      <c r="C123" s="142" t="s">
        <v>128</v>
      </c>
      <c r="D123" s="143" t="s">
        <v>83</v>
      </c>
      <c r="E123" s="144">
        <v>2213.4</v>
      </c>
      <c r="F123" s="145" t="s">
        <v>26</v>
      </c>
      <c r="G123" s="144">
        <v>250</v>
      </c>
      <c r="H123" s="144">
        <v>905.81</v>
      </c>
      <c r="I123" s="144">
        <v>0</v>
      </c>
      <c r="J123" s="144">
        <v>0</v>
      </c>
      <c r="K123" s="144">
        <v>0</v>
      </c>
      <c r="L123" s="144">
        <v>0</v>
      </c>
      <c r="M123" s="144">
        <v>0</v>
      </c>
      <c r="N123" s="144">
        <v>0</v>
      </c>
      <c r="O123" s="144">
        <v>50</v>
      </c>
      <c r="P123" s="144">
        <v>0</v>
      </c>
      <c r="Q123" s="144">
        <v>0</v>
      </c>
      <c r="R123" s="144">
        <v>0</v>
      </c>
      <c r="S123" s="144">
        <v>0</v>
      </c>
      <c r="T123" s="144">
        <v>0</v>
      </c>
      <c r="U123" s="144">
        <v>0</v>
      </c>
      <c r="V123" s="78"/>
      <c r="W123" s="95">
        <f t="shared" si="12"/>
        <v>3419.21</v>
      </c>
      <c r="X123" s="104" t="s">
        <v>270</v>
      </c>
      <c r="Y123" s="95">
        <f t="shared" si="13"/>
        <v>0</v>
      </c>
      <c r="Z123" s="78"/>
      <c r="AA123" s="81"/>
      <c r="AB123" s="117">
        <f t="shared" si="8"/>
        <v>3419.21</v>
      </c>
      <c r="AC123" s="78"/>
      <c r="AD123" s="82"/>
      <c r="AE123" s="78"/>
      <c r="AF123" s="78"/>
      <c r="AG123" s="78"/>
      <c r="AH123" s="78"/>
      <c r="AI123" s="78"/>
      <c r="AJ123" s="78"/>
      <c r="AK123" s="78"/>
      <c r="AL123" s="78"/>
      <c r="AM123" s="177"/>
    </row>
    <row r="124" spans="1:41" s="20" customFormat="1" ht="58.5" customHeight="1" x14ac:dyDescent="0.35">
      <c r="A124" s="121">
        <v>110</v>
      </c>
      <c r="B124" s="99">
        <v>87</v>
      </c>
      <c r="C124" s="138" t="s">
        <v>132</v>
      </c>
      <c r="D124" s="139" t="s">
        <v>83</v>
      </c>
      <c r="E124" s="140">
        <v>1659.1200000000001</v>
      </c>
      <c r="F124" s="141" t="s">
        <v>26</v>
      </c>
      <c r="G124" s="140">
        <v>187.5</v>
      </c>
      <c r="H124" s="140">
        <v>680.73</v>
      </c>
      <c r="I124" s="140">
        <v>0</v>
      </c>
      <c r="J124" s="140">
        <v>0</v>
      </c>
      <c r="K124" s="140">
        <v>0</v>
      </c>
      <c r="L124" s="140">
        <v>0</v>
      </c>
      <c r="M124" s="140">
        <v>0</v>
      </c>
      <c r="N124" s="140">
        <v>0</v>
      </c>
      <c r="O124" s="140">
        <v>0</v>
      </c>
      <c r="P124" s="160">
        <v>0</v>
      </c>
      <c r="Q124" s="160">
        <v>0</v>
      </c>
      <c r="R124" s="160">
        <v>0</v>
      </c>
      <c r="S124" s="160">
        <v>0</v>
      </c>
      <c r="T124" s="160">
        <v>0</v>
      </c>
      <c r="U124" s="160">
        <v>0</v>
      </c>
      <c r="V124" s="78"/>
      <c r="W124" s="95">
        <f t="shared" si="12"/>
        <v>2527.3500000000004</v>
      </c>
      <c r="X124" s="104" t="s">
        <v>270</v>
      </c>
      <c r="Y124" s="95">
        <f t="shared" si="13"/>
        <v>0</v>
      </c>
      <c r="Z124" s="82"/>
      <c r="AA124" s="78"/>
      <c r="AB124" s="117">
        <f t="shared" si="8"/>
        <v>2527.3500000000004</v>
      </c>
      <c r="AC124" s="77">
        <f>SUM(AB38:AB124)</f>
        <v>288533.26000000013</v>
      </c>
      <c r="AD124" s="82"/>
      <c r="AE124" s="82"/>
      <c r="AF124" s="78"/>
      <c r="AG124" s="78"/>
      <c r="AH124" s="78"/>
      <c r="AI124" s="78"/>
      <c r="AJ124" s="78"/>
      <c r="AK124" s="78"/>
      <c r="AL124" s="78"/>
      <c r="AM124" s="178"/>
      <c r="AN124" s="178"/>
      <c r="AO124" s="178"/>
    </row>
    <row r="125" spans="1:41" s="20" customFormat="1" ht="58.5" customHeight="1" x14ac:dyDescent="0.35">
      <c r="A125" s="122">
        <v>111</v>
      </c>
      <c r="B125" s="100">
        <v>88</v>
      </c>
      <c r="C125" s="142" t="s">
        <v>302</v>
      </c>
      <c r="D125" s="143" t="s">
        <v>83</v>
      </c>
      <c r="E125" s="144">
        <v>0</v>
      </c>
      <c r="F125" s="145">
        <v>0</v>
      </c>
      <c r="G125" s="144">
        <v>0</v>
      </c>
      <c r="H125" s="144">
        <v>0</v>
      </c>
      <c r="I125" s="144">
        <v>0</v>
      </c>
      <c r="J125" s="144">
        <v>0</v>
      </c>
      <c r="K125" s="144">
        <v>0</v>
      </c>
      <c r="L125" s="144">
        <v>0</v>
      </c>
      <c r="M125" s="144">
        <v>0</v>
      </c>
      <c r="N125" s="144">
        <v>0</v>
      </c>
      <c r="O125" s="144">
        <v>0</v>
      </c>
      <c r="P125" s="144">
        <v>0</v>
      </c>
      <c r="Q125" s="144">
        <v>0</v>
      </c>
      <c r="R125" s="144">
        <v>0</v>
      </c>
      <c r="S125" s="144">
        <v>0</v>
      </c>
      <c r="T125" s="144">
        <v>0</v>
      </c>
      <c r="U125" s="144">
        <v>0</v>
      </c>
      <c r="V125" s="78"/>
      <c r="W125" s="95"/>
      <c r="X125" s="104"/>
      <c r="Y125" s="95"/>
      <c r="Z125" s="78"/>
      <c r="AA125" s="81"/>
      <c r="AB125" s="117"/>
      <c r="AC125" s="78"/>
      <c r="AD125" s="82"/>
      <c r="AE125" s="78"/>
      <c r="AF125" s="78"/>
      <c r="AG125" s="78"/>
      <c r="AH125" s="78"/>
      <c r="AI125" s="78"/>
      <c r="AJ125" s="78"/>
      <c r="AK125" s="78"/>
      <c r="AL125" s="78"/>
      <c r="AM125" s="177"/>
    </row>
    <row r="126" spans="1:41" ht="45.75" x14ac:dyDescent="0.35">
      <c r="A126" s="191" t="s">
        <v>161</v>
      </c>
      <c r="B126" s="192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2"/>
      <c r="U126" s="193"/>
      <c r="W126" s="78"/>
      <c r="X126" s="96">
        <f>SUM(E38:U124)</f>
        <v>288533.25999999995</v>
      </c>
      <c r="Y126" s="95">
        <v>288877.21000000002</v>
      </c>
      <c r="Z126" s="97">
        <f>+Y126-X126</f>
        <v>343.95000000006985</v>
      </c>
      <c r="AB126" s="113">
        <v>288415.62</v>
      </c>
      <c r="AC126" s="98">
        <f>+AB126-AC124</f>
        <v>-117.64000000013039</v>
      </c>
    </row>
    <row r="127" spans="1:41" s="20" customFormat="1" ht="68.25" customHeight="1" x14ac:dyDescent="0.35">
      <c r="A127" s="123">
        <v>112</v>
      </c>
      <c r="B127" s="108">
        <v>1</v>
      </c>
      <c r="C127" s="164" t="s">
        <v>174</v>
      </c>
      <c r="D127" s="165" t="s">
        <v>171</v>
      </c>
      <c r="E127" s="172">
        <v>4000</v>
      </c>
      <c r="F127" s="166" t="s">
        <v>26</v>
      </c>
      <c r="G127" s="167">
        <v>0</v>
      </c>
      <c r="H127" s="167">
        <v>0</v>
      </c>
      <c r="I127" s="167">
        <v>0</v>
      </c>
      <c r="J127" s="167">
        <v>0</v>
      </c>
      <c r="K127" s="167">
        <v>0</v>
      </c>
      <c r="L127" s="167">
        <v>0</v>
      </c>
      <c r="M127" s="167">
        <v>0</v>
      </c>
      <c r="N127" s="167">
        <v>0</v>
      </c>
      <c r="O127" s="167">
        <v>0</v>
      </c>
      <c r="P127" s="167">
        <v>0</v>
      </c>
      <c r="Q127" s="167">
        <v>0</v>
      </c>
      <c r="R127" s="167">
        <v>0</v>
      </c>
      <c r="S127" s="167">
        <v>0</v>
      </c>
      <c r="T127" s="167">
        <v>0</v>
      </c>
      <c r="U127" s="167">
        <v>0</v>
      </c>
      <c r="V127" s="78"/>
      <c r="W127" s="105" t="s">
        <v>271</v>
      </c>
      <c r="X127" s="78"/>
      <c r="Y127" s="78"/>
      <c r="Z127" s="78"/>
      <c r="AA127" s="78"/>
      <c r="AB127" s="114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177"/>
    </row>
    <row r="128" spans="1:41" s="20" customFormat="1" ht="68.25" customHeight="1" x14ac:dyDescent="0.35">
      <c r="A128" s="124">
        <v>113</v>
      </c>
      <c r="B128" s="109">
        <v>2</v>
      </c>
      <c r="C128" s="168" t="s">
        <v>170</v>
      </c>
      <c r="D128" s="169" t="s">
        <v>171</v>
      </c>
      <c r="E128" s="173">
        <v>4000</v>
      </c>
      <c r="F128" s="170" t="s">
        <v>26</v>
      </c>
      <c r="G128" s="171">
        <v>0</v>
      </c>
      <c r="H128" s="171">
        <v>0</v>
      </c>
      <c r="I128" s="171">
        <v>0</v>
      </c>
      <c r="J128" s="171">
        <v>0</v>
      </c>
      <c r="K128" s="171">
        <v>0</v>
      </c>
      <c r="L128" s="171">
        <v>0</v>
      </c>
      <c r="M128" s="171">
        <v>0</v>
      </c>
      <c r="N128" s="171">
        <v>0</v>
      </c>
      <c r="O128" s="171">
        <v>0</v>
      </c>
      <c r="P128" s="171">
        <v>0</v>
      </c>
      <c r="Q128" s="171">
        <v>0</v>
      </c>
      <c r="R128" s="171">
        <v>0</v>
      </c>
      <c r="S128" s="171">
        <v>0</v>
      </c>
      <c r="T128" s="171">
        <v>0</v>
      </c>
      <c r="U128" s="171">
        <v>0</v>
      </c>
      <c r="V128" s="78"/>
      <c r="W128" s="105" t="s">
        <v>271</v>
      </c>
      <c r="X128" s="78"/>
      <c r="Y128" s="78"/>
      <c r="Z128" s="78"/>
      <c r="AA128" s="78"/>
      <c r="AB128" s="114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177"/>
    </row>
    <row r="129" spans="1:39" s="20" customFormat="1" ht="68.25" customHeight="1" x14ac:dyDescent="0.35">
      <c r="A129" s="123">
        <v>114</v>
      </c>
      <c r="B129" s="108">
        <v>3</v>
      </c>
      <c r="C129" s="164" t="s">
        <v>172</v>
      </c>
      <c r="D129" s="165" t="s">
        <v>173</v>
      </c>
      <c r="E129" s="172">
        <v>4000</v>
      </c>
      <c r="F129" s="166" t="s">
        <v>26</v>
      </c>
      <c r="G129" s="167">
        <v>0</v>
      </c>
      <c r="H129" s="167">
        <v>0</v>
      </c>
      <c r="I129" s="167">
        <v>0</v>
      </c>
      <c r="J129" s="167">
        <v>0</v>
      </c>
      <c r="K129" s="167">
        <v>0</v>
      </c>
      <c r="L129" s="167">
        <v>0</v>
      </c>
      <c r="M129" s="167">
        <v>0</v>
      </c>
      <c r="N129" s="167">
        <v>0</v>
      </c>
      <c r="O129" s="167">
        <v>0</v>
      </c>
      <c r="P129" s="167">
        <v>0</v>
      </c>
      <c r="Q129" s="167">
        <v>0</v>
      </c>
      <c r="R129" s="167">
        <v>0</v>
      </c>
      <c r="S129" s="167">
        <v>0</v>
      </c>
      <c r="T129" s="167">
        <v>0</v>
      </c>
      <c r="U129" s="167">
        <v>0</v>
      </c>
      <c r="V129" s="78"/>
      <c r="W129" s="105" t="s">
        <v>271</v>
      </c>
      <c r="X129" s="78"/>
      <c r="Y129" s="78"/>
      <c r="Z129" s="78"/>
      <c r="AA129" s="78"/>
      <c r="AB129" s="114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177"/>
    </row>
    <row r="130" spans="1:39" s="20" customFormat="1" ht="68.25" customHeight="1" x14ac:dyDescent="0.35">
      <c r="A130" s="124">
        <v>115</v>
      </c>
      <c r="B130" s="109">
        <v>4</v>
      </c>
      <c r="C130" s="168" t="s">
        <v>164</v>
      </c>
      <c r="D130" s="169" t="s">
        <v>165</v>
      </c>
      <c r="E130" s="173">
        <v>14000</v>
      </c>
      <c r="F130" s="170" t="s">
        <v>26</v>
      </c>
      <c r="G130" s="171">
        <v>0</v>
      </c>
      <c r="H130" s="171">
        <v>0</v>
      </c>
      <c r="I130" s="171" t="s">
        <v>71</v>
      </c>
      <c r="J130" s="171" t="s">
        <v>71</v>
      </c>
      <c r="K130" s="171" t="s">
        <v>71</v>
      </c>
      <c r="L130" s="171" t="s">
        <v>71</v>
      </c>
      <c r="M130" s="171" t="s">
        <v>71</v>
      </c>
      <c r="N130" s="171" t="s">
        <v>71</v>
      </c>
      <c r="O130" s="171" t="s">
        <v>71</v>
      </c>
      <c r="P130" s="171" t="s">
        <v>71</v>
      </c>
      <c r="Q130" s="171">
        <v>0</v>
      </c>
      <c r="R130" s="171">
        <v>0</v>
      </c>
      <c r="S130" s="171" t="s">
        <v>71</v>
      </c>
      <c r="T130" s="171" t="s">
        <v>71</v>
      </c>
      <c r="U130" s="171" t="s">
        <v>71</v>
      </c>
      <c r="V130" s="78"/>
      <c r="W130" s="105" t="s">
        <v>271</v>
      </c>
      <c r="X130" s="78"/>
      <c r="Y130" s="78"/>
      <c r="Z130" s="78"/>
      <c r="AA130" s="78"/>
      <c r="AB130" s="114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177"/>
    </row>
    <row r="131" spans="1:39" s="20" customFormat="1" ht="68.25" customHeight="1" x14ac:dyDescent="0.35">
      <c r="A131" s="123">
        <v>116</v>
      </c>
      <c r="B131" s="108">
        <v>5</v>
      </c>
      <c r="C131" s="164" t="s">
        <v>183</v>
      </c>
      <c r="D131" s="165" t="s">
        <v>171</v>
      </c>
      <c r="E131" s="172">
        <v>18000</v>
      </c>
      <c r="F131" s="166" t="s">
        <v>26</v>
      </c>
      <c r="G131" s="167">
        <v>0</v>
      </c>
      <c r="H131" s="167">
        <v>0</v>
      </c>
      <c r="I131" s="167" t="s">
        <v>71</v>
      </c>
      <c r="J131" s="167" t="s">
        <v>71</v>
      </c>
      <c r="K131" s="167" t="s">
        <v>71</v>
      </c>
      <c r="L131" s="167" t="s">
        <v>71</v>
      </c>
      <c r="M131" s="167" t="s">
        <v>71</v>
      </c>
      <c r="N131" s="167" t="s">
        <v>71</v>
      </c>
      <c r="O131" s="167" t="s">
        <v>71</v>
      </c>
      <c r="P131" s="167" t="s">
        <v>71</v>
      </c>
      <c r="Q131" s="167">
        <v>0</v>
      </c>
      <c r="R131" s="167">
        <v>0</v>
      </c>
      <c r="S131" s="167" t="s">
        <v>71</v>
      </c>
      <c r="T131" s="167" t="s">
        <v>71</v>
      </c>
      <c r="U131" s="167" t="s">
        <v>71</v>
      </c>
      <c r="V131" s="78"/>
      <c r="W131" s="105" t="s">
        <v>271</v>
      </c>
      <c r="X131" s="78"/>
      <c r="Y131" s="78"/>
      <c r="Z131" s="78"/>
      <c r="AA131" s="78"/>
      <c r="AB131" s="114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177"/>
    </row>
    <row r="132" spans="1:39" s="20" customFormat="1" ht="68.25" customHeight="1" x14ac:dyDescent="0.35">
      <c r="A132" s="124">
        <v>117</v>
      </c>
      <c r="B132" s="109">
        <v>6</v>
      </c>
      <c r="C132" s="168" t="str">
        <f>PROPER("EDSON GUSTAVO ALDANA GIRÓN")</f>
        <v>Edson Gustavo Aldana Girón</v>
      </c>
      <c r="D132" s="169" t="s">
        <v>171</v>
      </c>
      <c r="E132" s="173">
        <v>7000</v>
      </c>
      <c r="F132" s="170" t="s">
        <v>26</v>
      </c>
      <c r="G132" s="171">
        <v>0</v>
      </c>
      <c r="H132" s="171">
        <v>0</v>
      </c>
      <c r="I132" s="171">
        <v>0</v>
      </c>
      <c r="J132" s="171">
        <v>0</v>
      </c>
      <c r="K132" s="171">
        <v>0</v>
      </c>
      <c r="L132" s="171">
        <v>0</v>
      </c>
      <c r="M132" s="171">
        <v>0</v>
      </c>
      <c r="N132" s="171">
        <v>0</v>
      </c>
      <c r="O132" s="171">
        <v>0</v>
      </c>
      <c r="P132" s="171">
        <v>0</v>
      </c>
      <c r="Q132" s="171">
        <v>0</v>
      </c>
      <c r="R132" s="171">
        <v>0</v>
      </c>
      <c r="S132" s="171">
        <v>0</v>
      </c>
      <c r="T132" s="171">
        <v>0</v>
      </c>
      <c r="U132" s="171">
        <v>0</v>
      </c>
      <c r="V132" s="78"/>
      <c r="W132" s="105" t="s">
        <v>271</v>
      </c>
      <c r="X132" s="78"/>
      <c r="Y132" s="78"/>
      <c r="Z132" s="78"/>
      <c r="AA132" s="78"/>
      <c r="AB132" s="114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177"/>
    </row>
    <row r="133" spans="1:39" s="20" customFormat="1" ht="68.25" customHeight="1" x14ac:dyDescent="0.35">
      <c r="A133" s="123">
        <v>118</v>
      </c>
      <c r="B133" s="108">
        <v>7</v>
      </c>
      <c r="C133" s="164" t="s">
        <v>282</v>
      </c>
      <c r="D133" s="165" t="s">
        <v>276</v>
      </c>
      <c r="E133" s="172">
        <v>15000</v>
      </c>
      <c r="F133" s="166" t="s">
        <v>26</v>
      </c>
      <c r="G133" s="167">
        <v>0</v>
      </c>
      <c r="H133" s="167">
        <v>0</v>
      </c>
      <c r="I133" s="167">
        <v>0</v>
      </c>
      <c r="J133" s="167">
        <v>0</v>
      </c>
      <c r="K133" s="167">
        <v>0</v>
      </c>
      <c r="L133" s="167">
        <v>0</v>
      </c>
      <c r="M133" s="167">
        <v>0</v>
      </c>
      <c r="N133" s="167">
        <v>0</v>
      </c>
      <c r="O133" s="167">
        <v>0</v>
      </c>
      <c r="P133" s="167">
        <v>0</v>
      </c>
      <c r="Q133" s="167">
        <v>0</v>
      </c>
      <c r="R133" s="167">
        <v>0</v>
      </c>
      <c r="S133" s="167">
        <v>0</v>
      </c>
      <c r="T133" s="167">
        <v>0</v>
      </c>
      <c r="U133" s="167">
        <v>0</v>
      </c>
      <c r="V133" s="78"/>
      <c r="W133" s="78"/>
      <c r="X133" s="78"/>
      <c r="Y133" s="78"/>
      <c r="Z133" s="78"/>
      <c r="AA133" s="78"/>
      <c r="AB133" s="114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177"/>
    </row>
    <row r="134" spans="1:39" s="20" customFormat="1" ht="68.25" customHeight="1" x14ac:dyDescent="0.35">
      <c r="A134" s="124">
        <v>119</v>
      </c>
      <c r="B134" s="109">
        <v>8</v>
      </c>
      <c r="C134" s="168" t="s">
        <v>277</v>
      </c>
      <c r="D134" s="169" t="s">
        <v>167</v>
      </c>
      <c r="E134" s="173">
        <v>12000</v>
      </c>
      <c r="F134" s="170" t="s">
        <v>26</v>
      </c>
      <c r="G134" s="171">
        <v>0</v>
      </c>
      <c r="H134" s="171">
        <v>0</v>
      </c>
      <c r="I134" s="171">
        <v>0</v>
      </c>
      <c r="J134" s="171">
        <v>0</v>
      </c>
      <c r="K134" s="171">
        <v>0</v>
      </c>
      <c r="L134" s="171">
        <v>0</v>
      </c>
      <c r="M134" s="171">
        <v>0</v>
      </c>
      <c r="N134" s="171">
        <v>0</v>
      </c>
      <c r="O134" s="171">
        <v>0</v>
      </c>
      <c r="P134" s="171">
        <v>0</v>
      </c>
      <c r="Q134" s="171">
        <v>0</v>
      </c>
      <c r="R134" s="171">
        <v>0</v>
      </c>
      <c r="S134" s="171">
        <v>0</v>
      </c>
      <c r="T134" s="171">
        <v>0</v>
      </c>
      <c r="U134" s="171">
        <v>0</v>
      </c>
      <c r="V134" s="78"/>
      <c r="W134" s="78"/>
      <c r="X134" s="78"/>
      <c r="Y134" s="78"/>
      <c r="Z134" s="78"/>
      <c r="AA134" s="78"/>
      <c r="AB134" s="114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177"/>
    </row>
    <row r="135" spans="1:39" s="20" customFormat="1" ht="68.25" customHeight="1" x14ac:dyDescent="0.35">
      <c r="A135" s="123">
        <v>120</v>
      </c>
      <c r="B135" s="108">
        <v>9</v>
      </c>
      <c r="C135" s="164" t="s">
        <v>278</v>
      </c>
      <c r="D135" s="165" t="s">
        <v>276</v>
      </c>
      <c r="E135" s="172">
        <v>15000</v>
      </c>
      <c r="F135" s="166" t="s">
        <v>26</v>
      </c>
      <c r="G135" s="167">
        <v>0</v>
      </c>
      <c r="H135" s="167">
        <v>0</v>
      </c>
      <c r="I135" s="167">
        <v>0</v>
      </c>
      <c r="J135" s="167">
        <v>0</v>
      </c>
      <c r="K135" s="167">
        <v>0</v>
      </c>
      <c r="L135" s="167">
        <v>0</v>
      </c>
      <c r="M135" s="167">
        <v>0</v>
      </c>
      <c r="N135" s="167">
        <v>0</v>
      </c>
      <c r="O135" s="167">
        <v>0</v>
      </c>
      <c r="P135" s="167">
        <v>0</v>
      </c>
      <c r="Q135" s="167">
        <v>0</v>
      </c>
      <c r="R135" s="167">
        <v>0</v>
      </c>
      <c r="S135" s="167">
        <v>0</v>
      </c>
      <c r="T135" s="167">
        <v>0</v>
      </c>
      <c r="U135" s="167">
        <v>0</v>
      </c>
      <c r="V135" s="78"/>
      <c r="W135" s="78"/>
      <c r="X135" s="78"/>
      <c r="Y135" s="78"/>
      <c r="Z135" s="78"/>
      <c r="AA135" s="78"/>
      <c r="AB135" s="114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177"/>
    </row>
    <row r="136" spans="1:39" s="20" customFormat="1" ht="68.25" customHeight="1" x14ac:dyDescent="0.35">
      <c r="A136" s="124">
        <v>121</v>
      </c>
      <c r="B136" s="109">
        <v>10</v>
      </c>
      <c r="C136" s="168" t="s">
        <v>279</v>
      </c>
      <c r="D136" s="169" t="s">
        <v>171</v>
      </c>
      <c r="E136" s="173">
        <v>5200</v>
      </c>
      <c r="F136" s="170" t="s">
        <v>26</v>
      </c>
      <c r="G136" s="171">
        <v>0</v>
      </c>
      <c r="H136" s="171">
        <v>0</v>
      </c>
      <c r="I136" s="171">
        <v>0</v>
      </c>
      <c r="J136" s="171">
        <v>0</v>
      </c>
      <c r="K136" s="171">
        <v>0</v>
      </c>
      <c r="L136" s="171">
        <v>0</v>
      </c>
      <c r="M136" s="171">
        <v>0</v>
      </c>
      <c r="N136" s="171">
        <v>0</v>
      </c>
      <c r="O136" s="171">
        <v>0</v>
      </c>
      <c r="P136" s="171">
        <v>0</v>
      </c>
      <c r="Q136" s="171">
        <v>0</v>
      </c>
      <c r="R136" s="171">
        <v>0</v>
      </c>
      <c r="S136" s="171">
        <v>0</v>
      </c>
      <c r="T136" s="171">
        <v>0</v>
      </c>
      <c r="U136" s="171">
        <v>0</v>
      </c>
      <c r="V136" s="78"/>
      <c r="W136" s="78"/>
      <c r="X136" s="78"/>
      <c r="Y136" s="78"/>
      <c r="Z136" s="78"/>
      <c r="AA136" s="78"/>
      <c r="AB136" s="114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177"/>
    </row>
    <row r="137" spans="1:39" s="20" customFormat="1" ht="68.25" customHeight="1" x14ac:dyDescent="0.35">
      <c r="A137" s="123">
        <v>122</v>
      </c>
      <c r="B137" s="108">
        <v>11</v>
      </c>
      <c r="C137" s="164" t="s">
        <v>280</v>
      </c>
      <c r="D137" s="165" t="s">
        <v>171</v>
      </c>
      <c r="E137" s="172">
        <v>4500</v>
      </c>
      <c r="F137" s="166" t="s">
        <v>26</v>
      </c>
      <c r="G137" s="167">
        <v>0</v>
      </c>
      <c r="H137" s="167">
        <v>0</v>
      </c>
      <c r="I137" s="167">
        <v>0</v>
      </c>
      <c r="J137" s="167">
        <v>0</v>
      </c>
      <c r="K137" s="167">
        <v>0</v>
      </c>
      <c r="L137" s="167">
        <v>0</v>
      </c>
      <c r="M137" s="167">
        <v>0</v>
      </c>
      <c r="N137" s="167">
        <v>0</v>
      </c>
      <c r="O137" s="167">
        <v>0</v>
      </c>
      <c r="P137" s="167">
        <v>0</v>
      </c>
      <c r="Q137" s="167">
        <v>0</v>
      </c>
      <c r="R137" s="167">
        <v>0</v>
      </c>
      <c r="S137" s="167">
        <v>0</v>
      </c>
      <c r="T137" s="167">
        <v>0</v>
      </c>
      <c r="U137" s="167">
        <v>0</v>
      </c>
      <c r="V137" s="78"/>
      <c r="W137" s="78"/>
      <c r="X137" s="78"/>
      <c r="Y137" s="78"/>
      <c r="Z137" s="78"/>
      <c r="AA137" s="78"/>
      <c r="AB137" s="114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177"/>
    </row>
    <row r="138" spans="1:39" s="20" customFormat="1" ht="68.25" customHeight="1" x14ac:dyDescent="0.35">
      <c r="A138" s="124">
        <v>123</v>
      </c>
      <c r="B138" s="109">
        <v>12</v>
      </c>
      <c r="C138" s="168" t="s">
        <v>281</v>
      </c>
      <c r="D138" s="169" t="s">
        <v>171</v>
      </c>
      <c r="E138" s="173">
        <v>4500</v>
      </c>
      <c r="F138" s="170" t="s">
        <v>26</v>
      </c>
      <c r="G138" s="171">
        <v>0</v>
      </c>
      <c r="H138" s="171">
        <v>0</v>
      </c>
      <c r="I138" s="171">
        <v>0</v>
      </c>
      <c r="J138" s="171">
        <v>0</v>
      </c>
      <c r="K138" s="171">
        <v>0</v>
      </c>
      <c r="L138" s="171">
        <v>0</v>
      </c>
      <c r="M138" s="171">
        <v>0</v>
      </c>
      <c r="N138" s="171">
        <v>0</v>
      </c>
      <c r="O138" s="171">
        <v>0</v>
      </c>
      <c r="P138" s="171">
        <v>0</v>
      </c>
      <c r="Q138" s="171">
        <v>0</v>
      </c>
      <c r="R138" s="171">
        <v>0</v>
      </c>
      <c r="S138" s="171">
        <v>0</v>
      </c>
      <c r="T138" s="171">
        <v>0</v>
      </c>
      <c r="U138" s="171">
        <v>0</v>
      </c>
      <c r="V138" s="78"/>
      <c r="W138" s="78"/>
      <c r="X138" s="78"/>
      <c r="Y138" s="78"/>
      <c r="Z138" s="78"/>
      <c r="AA138" s="78"/>
      <c r="AB138" s="114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177"/>
    </row>
    <row r="139" spans="1:39" s="20" customFormat="1" ht="68.25" customHeight="1" x14ac:dyDescent="0.35">
      <c r="A139" s="123">
        <v>124</v>
      </c>
      <c r="B139" s="108">
        <v>13</v>
      </c>
      <c r="C139" s="164" t="str">
        <f>PROPER("EDWIN ROBERTO ALVARADO DE LOS ANGELES")</f>
        <v>Edwin Roberto Alvarado De Los Angeles</v>
      </c>
      <c r="D139" s="165" t="s">
        <v>171</v>
      </c>
      <c r="E139" s="172">
        <v>0</v>
      </c>
      <c r="F139" s="166" t="s">
        <v>26</v>
      </c>
      <c r="G139" s="167">
        <v>0</v>
      </c>
      <c r="H139" s="167">
        <v>0</v>
      </c>
      <c r="I139" s="167">
        <v>0</v>
      </c>
      <c r="J139" s="167">
        <v>0</v>
      </c>
      <c r="K139" s="167">
        <v>0</v>
      </c>
      <c r="L139" s="167">
        <v>0</v>
      </c>
      <c r="M139" s="167">
        <v>0</v>
      </c>
      <c r="N139" s="167">
        <v>0</v>
      </c>
      <c r="O139" s="167">
        <v>0</v>
      </c>
      <c r="P139" s="167">
        <v>0</v>
      </c>
      <c r="Q139" s="167">
        <v>0</v>
      </c>
      <c r="R139" s="167">
        <v>0</v>
      </c>
      <c r="S139" s="167">
        <v>0</v>
      </c>
      <c r="T139" s="167">
        <v>0</v>
      </c>
      <c r="U139" s="167">
        <v>0</v>
      </c>
      <c r="V139" s="78"/>
      <c r="W139" s="78"/>
      <c r="X139" s="78"/>
      <c r="Y139" s="78"/>
      <c r="Z139" s="78"/>
      <c r="AA139" s="78"/>
      <c r="AB139" s="114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177"/>
    </row>
    <row r="140" spans="1:39" s="20" customFormat="1" ht="68.25" customHeight="1" x14ac:dyDescent="0.35">
      <c r="A140" s="124">
        <v>125</v>
      </c>
      <c r="B140" s="109">
        <v>14</v>
      </c>
      <c r="C140" s="168" t="str">
        <f>PROPER("MARCO TULIO CHEVEZ REYES")</f>
        <v>Marco Tulio Chevez Reyes</v>
      </c>
      <c r="D140" s="169" t="s">
        <v>171</v>
      </c>
      <c r="E140" s="173">
        <v>0</v>
      </c>
      <c r="F140" s="170" t="s">
        <v>26</v>
      </c>
      <c r="G140" s="171">
        <v>0</v>
      </c>
      <c r="H140" s="171">
        <v>0</v>
      </c>
      <c r="I140" s="171">
        <v>0</v>
      </c>
      <c r="J140" s="171">
        <v>0</v>
      </c>
      <c r="K140" s="171">
        <v>0</v>
      </c>
      <c r="L140" s="171">
        <v>0</v>
      </c>
      <c r="M140" s="171">
        <v>0</v>
      </c>
      <c r="N140" s="171">
        <v>0</v>
      </c>
      <c r="O140" s="171">
        <v>0</v>
      </c>
      <c r="P140" s="171">
        <v>0</v>
      </c>
      <c r="Q140" s="171">
        <v>0</v>
      </c>
      <c r="R140" s="171">
        <v>0</v>
      </c>
      <c r="S140" s="171">
        <v>0</v>
      </c>
      <c r="T140" s="171">
        <v>0</v>
      </c>
      <c r="U140" s="171">
        <v>0</v>
      </c>
      <c r="V140" s="78"/>
      <c r="W140" s="78"/>
      <c r="X140" s="78"/>
      <c r="Y140" s="78"/>
      <c r="Z140" s="78"/>
      <c r="AA140" s="78"/>
      <c r="AB140" s="114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177"/>
    </row>
    <row r="141" spans="1:39" s="20" customFormat="1" ht="68.25" customHeight="1" x14ac:dyDescent="0.35">
      <c r="A141" s="123">
        <v>126</v>
      </c>
      <c r="B141" s="108">
        <v>15</v>
      </c>
      <c r="C141" s="164" t="s">
        <v>300</v>
      </c>
      <c r="D141" s="165" t="s">
        <v>265</v>
      </c>
      <c r="E141" s="172">
        <v>0</v>
      </c>
      <c r="F141" s="166" t="s">
        <v>26</v>
      </c>
      <c r="G141" s="167">
        <v>0</v>
      </c>
      <c r="H141" s="167">
        <v>0</v>
      </c>
      <c r="I141" s="167">
        <v>0</v>
      </c>
      <c r="J141" s="167">
        <v>0</v>
      </c>
      <c r="K141" s="167">
        <v>0</v>
      </c>
      <c r="L141" s="167">
        <v>0</v>
      </c>
      <c r="M141" s="167">
        <v>0</v>
      </c>
      <c r="N141" s="167">
        <v>0</v>
      </c>
      <c r="O141" s="167">
        <v>0</v>
      </c>
      <c r="P141" s="167">
        <v>0</v>
      </c>
      <c r="Q141" s="167">
        <v>0</v>
      </c>
      <c r="R141" s="167">
        <v>0</v>
      </c>
      <c r="S141" s="167">
        <v>0</v>
      </c>
      <c r="T141" s="167">
        <v>0</v>
      </c>
      <c r="U141" s="167">
        <v>0</v>
      </c>
      <c r="V141" s="78"/>
      <c r="W141" s="78"/>
      <c r="X141" s="78"/>
      <c r="Y141" s="78"/>
      <c r="Z141" s="78"/>
      <c r="AA141" s="78"/>
      <c r="AB141" s="114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177"/>
    </row>
    <row r="142" spans="1:39" s="20" customFormat="1" ht="68.25" customHeight="1" x14ac:dyDescent="0.35">
      <c r="A142" s="124">
        <v>127</v>
      </c>
      <c r="B142" s="109">
        <v>16</v>
      </c>
      <c r="C142" s="168" t="s">
        <v>301</v>
      </c>
      <c r="D142" s="169" t="s">
        <v>184</v>
      </c>
      <c r="E142" s="173">
        <v>0</v>
      </c>
      <c r="F142" s="170" t="s">
        <v>26</v>
      </c>
      <c r="G142" s="171">
        <v>0</v>
      </c>
      <c r="H142" s="171">
        <v>0</v>
      </c>
      <c r="I142" s="171">
        <v>0</v>
      </c>
      <c r="J142" s="171">
        <v>0</v>
      </c>
      <c r="K142" s="171">
        <v>0</v>
      </c>
      <c r="L142" s="171">
        <v>0</v>
      </c>
      <c r="M142" s="171">
        <v>0</v>
      </c>
      <c r="N142" s="171">
        <v>0</v>
      </c>
      <c r="O142" s="171">
        <v>0</v>
      </c>
      <c r="P142" s="171">
        <v>0</v>
      </c>
      <c r="Q142" s="171">
        <v>0</v>
      </c>
      <c r="R142" s="171">
        <v>0</v>
      </c>
      <c r="S142" s="171">
        <v>0</v>
      </c>
      <c r="T142" s="171">
        <v>0</v>
      </c>
      <c r="U142" s="171">
        <v>0</v>
      </c>
      <c r="V142" s="78"/>
      <c r="W142" s="78"/>
      <c r="X142" s="78"/>
      <c r="Y142" s="78"/>
      <c r="Z142" s="78"/>
      <c r="AA142" s="78"/>
      <c r="AB142" s="114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177"/>
    </row>
    <row r="143" spans="1:39" ht="45.75" x14ac:dyDescent="0.35">
      <c r="A143" s="194" t="s">
        <v>189</v>
      </c>
      <c r="B143" s="194"/>
      <c r="C143" s="194"/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W143" s="78"/>
      <c r="X143" s="78"/>
      <c r="Y143" s="78"/>
      <c r="AD143" s="77"/>
    </row>
    <row r="144" spans="1:39" s="20" customFormat="1" ht="77.25" customHeight="1" x14ac:dyDescent="0.35">
      <c r="A144" s="125">
        <v>128</v>
      </c>
      <c r="B144" s="106">
        <v>1</v>
      </c>
      <c r="C144" s="130" t="s">
        <v>190</v>
      </c>
      <c r="D144" s="131" t="s">
        <v>264</v>
      </c>
      <c r="E144" s="136">
        <v>12000</v>
      </c>
      <c r="F144" s="132" t="s">
        <v>26</v>
      </c>
      <c r="G144" s="162">
        <v>0</v>
      </c>
      <c r="H144" s="162">
        <v>0</v>
      </c>
      <c r="I144" s="162">
        <v>0</v>
      </c>
      <c r="J144" s="162">
        <v>0</v>
      </c>
      <c r="K144" s="162">
        <v>0</v>
      </c>
      <c r="L144" s="162">
        <v>0</v>
      </c>
      <c r="M144" s="162">
        <v>0</v>
      </c>
      <c r="N144" s="162">
        <v>0</v>
      </c>
      <c r="O144" s="162">
        <v>0</v>
      </c>
      <c r="P144" s="162">
        <v>0</v>
      </c>
      <c r="Q144" s="162">
        <v>0</v>
      </c>
      <c r="R144" s="162">
        <v>0</v>
      </c>
      <c r="S144" s="162">
        <v>0</v>
      </c>
      <c r="T144" s="162">
        <v>0</v>
      </c>
      <c r="U144" s="162">
        <v>0</v>
      </c>
      <c r="V144" s="78"/>
      <c r="W144" s="105" t="s">
        <v>271</v>
      </c>
      <c r="X144" s="78"/>
      <c r="Y144" s="78"/>
      <c r="Z144" s="78"/>
      <c r="AA144" s="78"/>
      <c r="AB144" s="114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177"/>
    </row>
    <row r="145" spans="1:39" s="20" customFormat="1" ht="77.25" customHeight="1" x14ac:dyDescent="0.35">
      <c r="A145" s="126">
        <v>129</v>
      </c>
      <c r="B145" s="107">
        <v>2</v>
      </c>
      <c r="C145" s="133" t="s">
        <v>297</v>
      </c>
      <c r="D145" s="134" t="s">
        <v>207</v>
      </c>
      <c r="E145" s="137">
        <v>12000</v>
      </c>
      <c r="F145" s="135" t="s">
        <v>26</v>
      </c>
      <c r="G145" s="163">
        <v>0</v>
      </c>
      <c r="H145" s="163">
        <v>0</v>
      </c>
      <c r="I145" s="163">
        <v>0</v>
      </c>
      <c r="J145" s="163">
        <v>0</v>
      </c>
      <c r="K145" s="163">
        <v>0</v>
      </c>
      <c r="L145" s="163">
        <v>0</v>
      </c>
      <c r="M145" s="163">
        <v>0</v>
      </c>
      <c r="N145" s="163">
        <v>0</v>
      </c>
      <c r="O145" s="163">
        <v>0</v>
      </c>
      <c r="P145" s="163">
        <v>0</v>
      </c>
      <c r="Q145" s="163">
        <v>0</v>
      </c>
      <c r="R145" s="163">
        <v>0</v>
      </c>
      <c r="S145" s="163">
        <v>0</v>
      </c>
      <c r="T145" s="163">
        <v>0</v>
      </c>
      <c r="U145" s="163">
        <v>0</v>
      </c>
      <c r="V145" s="78"/>
      <c r="W145" s="105" t="s">
        <v>271</v>
      </c>
      <c r="X145" s="78"/>
      <c r="Y145" s="78"/>
      <c r="Z145" s="78"/>
      <c r="AA145" s="78"/>
      <c r="AB145" s="114"/>
      <c r="AC145" s="78"/>
      <c r="AD145" s="128"/>
      <c r="AE145" s="128"/>
      <c r="AF145" s="129"/>
      <c r="AG145" s="78"/>
      <c r="AH145" s="78"/>
      <c r="AI145" s="78"/>
      <c r="AJ145" s="78"/>
      <c r="AK145" s="78"/>
      <c r="AL145" s="78"/>
      <c r="AM145" s="177"/>
    </row>
    <row r="146" spans="1:39" s="20" customFormat="1" ht="77.25" customHeight="1" x14ac:dyDescent="0.35">
      <c r="A146" s="125">
        <v>130</v>
      </c>
      <c r="B146" s="106">
        <v>3</v>
      </c>
      <c r="C146" s="130" t="s">
        <v>296</v>
      </c>
      <c r="D146" s="131" t="s">
        <v>216</v>
      </c>
      <c r="E146" s="136">
        <v>12000</v>
      </c>
      <c r="F146" s="132" t="s">
        <v>26</v>
      </c>
      <c r="G146" s="162">
        <v>0</v>
      </c>
      <c r="H146" s="162">
        <v>0</v>
      </c>
      <c r="I146" s="162">
        <v>0</v>
      </c>
      <c r="J146" s="162">
        <v>0</v>
      </c>
      <c r="K146" s="162">
        <v>0</v>
      </c>
      <c r="L146" s="162">
        <v>0</v>
      </c>
      <c r="M146" s="162">
        <v>0</v>
      </c>
      <c r="N146" s="162">
        <v>0</v>
      </c>
      <c r="O146" s="162">
        <v>0</v>
      </c>
      <c r="P146" s="162">
        <v>0</v>
      </c>
      <c r="Q146" s="162">
        <v>0</v>
      </c>
      <c r="R146" s="162">
        <v>0</v>
      </c>
      <c r="S146" s="162">
        <v>0</v>
      </c>
      <c r="T146" s="162">
        <v>0</v>
      </c>
      <c r="U146" s="162">
        <v>0</v>
      </c>
      <c r="V146" s="78"/>
      <c r="W146" s="105" t="s">
        <v>271</v>
      </c>
      <c r="X146" s="78"/>
      <c r="Y146" s="78"/>
      <c r="Z146" s="78"/>
      <c r="AA146" s="78"/>
      <c r="AB146" s="114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177"/>
    </row>
    <row r="147" spans="1:39" s="20" customFormat="1" ht="77.25" customHeight="1" x14ac:dyDescent="0.35">
      <c r="A147" s="126">
        <v>131</v>
      </c>
      <c r="B147" s="107">
        <v>4</v>
      </c>
      <c r="C147" s="133" t="s">
        <v>242</v>
      </c>
      <c r="D147" s="134" t="s">
        <v>184</v>
      </c>
      <c r="E147" s="137">
        <v>12000</v>
      </c>
      <c r="F147" s="135" t="s">
        <v>26</v>
      </c>
      <c r="G147" s="163">
        <v>0</v>
      </c>
      <c r="H147" s="163">
        <v>0</v>
      </c>
      <c r="I147" s="163">
        <v>0</v>
      </c>
      <c r="J147" s="163">
        <v>0</v>
      </c>
      <c r="K147" s="163">
        <v>0</v>
      </c>
      <c r="L147" s="163">
        <v>0</v>
      </c>
      <c r="M147" s="163">
        <v>0</v>
      </c>
      <c r="N147" s="163">
        <v>0</v>
      </c>
      <c r="O147" s="163">
        <v>0</v>
      </c>
      <c r="P147" s="163">
        <v>0</v>
      </c>
      <c r="Q147" s="163">
        <v>0</v>
      </c>
      <c r="R147" s="163">
        <v>0</v>
      </c>
      <c r="S147" s="163">
        <v>0</v>
      </c>
      <c r="T147" s="163">
        <v>0</v>
      </c>
      <c r="U147" s="163">
        <v>0</v>
      </c>
      <c r="V147" s="78"/>
      <c r="W147" s="105" t="s">
        <v>271</v>
      </c>
      <c r="X147" s="78"/>
      <c r="Y147" s="78"/>
      <c r="Z147" s="78"/>
      <c r="AA147" s="78"/>
      <c r="AB147" s="114"/>
      <c r="AC147" s="78"/>
      <c r="AD147" s="129"/>
      <c r="AE147" s="129"/>
      <c r="AF147" s="78"/>
      <c r="AG147" s="78"/>
      <c r="AH147" s="78"/>
      <c r="AI147" s="78"/>
      <c r="AJ147" s="78"/>
      <c r="AK147" s="78"/>
      <c r="AL147" s="78"/>
      <c r="AM147" s="177"/>
    </row>
    <row r="148" spans="1:39" s="20" customFormat="1" ht="77.25" customHeight="1" x14ac:dyDescent="0.35">
      <c r="A148" s="125">
        <v>132</v>
      </c>
      <c r="B148" s="106">
        <v>5</v>
      </c>
      <c r="C148" s="130" t="s">
        <v>244</v>
      </c>
      <c r="D148" s="131" t="s">
        <v>171</v>
      </c>
      <c r="E148" s="136">
        <v>12000</v>
      </c>
      <c r="F148" s="132" t="s">
        <v>26</v>
      </c>
      <c r="G148" s="162">
        <v>0</v>
      </c>
      <c r="H148" s="162">
        <v>0</v>
      </c>
      <c r="I148" s="162">
        <v>0</v>
      </c>
      <c r="J148" s="162">
        <v>0</v>
      </c>
      <c r="K148" s="162">
        <v>0</v>
      </c>
      <c r="L148" s="162">
        <v>0</v>
      </c>
      <c r="M148" s="162">
        <v>0</v>
      </c>
      <c r="N148" s="162">
        <v>0</v>
      </c>
      <c r="O148" s="162">
        <v>0</v>
      </c>
      <c r="P148" s="162">
        <v>0</v>
      </c>
      <c r="Q148" s="162">
        <v>0</v>
      </c>
      <c r="R148" s="162">
        <v>0</v>
      </c>
      <c r="S148" s="162">
        <v>0</v>
      </c>
      <c r="T148" s="162">
        <v>0</v>
      </c>
      <c r="U148" s="162">
        <v>0</v>
      </c>
      <c r="V148" s="78"/>
      <c r="W148" s="105" t="s">
        <v>271</v>
      </c>
      <c r="X148" s="78"/>
      <c r="Y148" s="78"/>
      <c r="Z148" s="78"/>
      <c r="AA148" s="78"/>
      <c r="AB148" s="114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177"/>
    </row>
    <row r="149" spans="1:39" s="20" customFormat="1" ht="77.25" customHeight="1" x14ac:dyDescent="0.35">
      <c r="A149" s="126">
        <v>133</v>
      </c>
      <c r="B149" s="107">
        <v>6</v>
      </c>
      <c r="C149" s="133" t="s">
        <v>217</v>
      </c>
      <c r="D149" s="134" t="s">
        <v>196</v>
      </c>
      <c r="E149" s="137">
        <v>4500</v>
      </c>
      <c r="F149" s="135" t="s">
        <v>26</v>
      </c>
      <c r="G149" s="163">
        <v>0</v>
      </c>
      <c r="H149" s="163">
        <v>0</v>
      </c>
      <c r="I149" s="163">
        <v>0</v>
      </c>
      <c r="J149" s="163">
        <v>0</v>
      </c>
      <c r="K149" s="163">
        <v>0</v>
      </c>
      <c r="L149" s="163">
        <v>0</v>
      </c>
      <c r="M149" s="163">
        <v>0</v>
      </c>
      <c r="N149" s="163">
        <v>0</v>
      </c>
      <c r="O149" s="163">
        <v>0</v>
      </c>
      <c r="P149" s="163">
        <v>0</v>
      </c>
      <c r="Q149" s="163">
        <v>0</v>
      </c>
      <c r="R149" s="163">
        <v>0</v>
      </c>
      <c r="S149" s="163">
        <v>0</v>
      </c>
      <c r="T149" s="163">
        <v>0</v>
      </c>
      <c r="U149" s="163">
        <v>0</v>
      </c>
      <c r="V149" s="78"/>
      <c r="W149" s="105" t="s">
        <v>271</v>
      </c>
      <c r="X149" s="78"/>
      <c r="Y149" s="78"/>
      <c r="Z149" s="78"/>
      <c r="AA149" s="78"/>
      <c r="AB149" s="114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177"/>
    </row>
    <row r="150" spans="1:39" s="20" customFormat="1" ht="77.25" customHeight="1" x14ac:dyDescent="0.35">
      <c r="A150" s="125">
        <v>134</v>
      </c>
      <c r="B150" s="106">
        <v>7</v>
      </c>
      <c r="C150" s="130" t="s">
        <v>213</v>
      </c>
      <c r="D150" s="131" t="s">
        <v>214</v>
      </c>
      <c r="E150" s="136">
        <v>5000</v>
      </c>
      <c r="F150" s="132" t="s">
        <v>26</v>
      </c>
      <c r="G150" s="162">
        <v>0</v>
      </c>
      <c r="H150" s="162">
        <v>0</v>
      </c>
      <c r="I150" s="162">
        <v>0</v>
      </c>
      <c r="J150" s="162">
        <v>0</v>
      </c>
      <c r="K150" s="162">
        <v>0</v>
      </c>
      <c r="L150" s="162">
        <v>0</v>
      </c>
      <c r="M150" s="162">
        <v>0</v>
      </c>
      <c r="N150" s="162">
        <v>0</v>
      </c>
      <c r="O150" s="162">
        <v>0</v>
      </c>
      <c r="P150" s="162">
        <v>0</v>
      </c>
      <c r="Q150" s="162">
        <v>0</v>
      </c>
      <c r="R150" s="162">
        <v>0</v>
      </c>
      <c r="S150" s="162">
        <v>0</v>
      </c>
      <c r="T150" s="162">
        <v>0</v>
      </c>
      <c r="U150" s="162">
        <v>0</v>
      </c>
      <c r="V150" s="78"/>
      <c r="W150" s="105" t="s">
        <v>271</v>
      </c>
      <c r="X150" s="78"/>
      <c r="Y150" s="78"/>
      <c r="Z150" s="78"/>
      <c r="AA150" s="78"/>
      <c r="AB150" s="114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177"/>
    </row>
    <row r="151" spans="1:39" s="20" customFormat="1" ht="77.25" customHeight="1" x14ac:dyDescent="0.35">
      <c r="A151" s="126">
        <v>135</v>
      </c>
      <c r="B151" s="107">
        <v>8</v>
      </c>
      <c r="C151" s="133" t="s">
        <v>298</v>
      </c>
      <c r="D151" s="134" t="s">
        <v>192</v>
      </c>
      <c r="E151" s="137">
        <v>5000</v>
      </c>
      <c r="F151" s="135" t="s">
        <v>26</v>
      </c>
      <c r="G151" s="163">
        <v>0</v>
      </c>
      <c r="H151" s="163">
        <v>0</v>
      </c>
      <c r="I151" s="163">
        <v>0</v>
      </c>
      <c r="J151" s="163">
        <v>0</v>
      </c>
      <c r="K151" s="163">
        <v>0</v>
      </c>
      <c r="L151" s="163">
        <v>0</v>
      </c>
      <c r="M151" s="163">
        <v>0</v>
      </c>
      <c r="N151" s="163">
        <v>0</v>
      </c>
      <c r="O151" s="163">
        <v>0</v>
      </c>
      <c r="P151" s="163">
        <v>0</v>
      </c>
      <c r="Q151" s="163">
        <v>0</v>
      </c>
      <c r="R151" s="163">
        <v>0</v>
      </c>
      <c r="S151" s="163">
        <v>0</v>
      </c>
      <c r="T151" s="163">
        <v>0</v>
      </c>
      <c r="U151" s="163">
        <v>0</v>
      </c>
      <c r="V151" s="78"/>
      <c r="W151" s="105" t="s">
        <v>271</v>
      </c>
      <c r="X151" s="78"/>
      <c r="Y151" s="78"/>
      <c r="Z151" s="78"/>
      <c r="AA151" s="78"/>
      <c r="AB151" s="114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177"/>
    </row>
    <row r="152" spans="1:39" s="20" customFormat="1" ht="77.25" customHeight="1" x14ac:dyDescent="0.35">
      <c r="A152" s="125">
        <v>136</v>
      </c>
      <c r="B152" s="106">
        <v>9</v>
      </c>
      <c r="C152" s="130" t="s">
        <v>222</v>
      </c>
      <c r="D152" s="131" t="s">
        <v>192</v>
      </c>
      <c r="E152" s="136">
        <v>5500</v>
      </c>
      <c r="F152" s="132" t="s">
        <v>26</v>
      </c>
      <c r="G152" s="162">
        <v>0</v>
      </c>
      <c r="H152" s="162">
        <v>0</v>
      </c>
      <c r="I152" s="162">
        <v>0</v>
      </c>
      <c r="J152" s="162">
        <v>0</v>
      </c>
      <c r="K152" s="162">
        <v>0</v>
      </c>
      <c r="L152" s="162">
        <v>0</v>
      </c>
      <c r="M152" s="162">
        <v>0</v>
      </c>
      <c r="N152" s="162">
        <v>0</v>
      </c>
      <c r="O152" s="162">
        <v>0</v>
      </c>
      <c r="P152" s="162">
        <v>0</v>
      </c>
      <c r="Q152" s="162">
        <v>0</v>
      </c>
      <c r="R152" s="162">
        <v>0</v>
      </c>
      <c r="S152" s="162">
        <v>0</v>
      </c>
      <c r="T152" s="162">
        <v>0</v>
      </c>
      <c r="U152" s="162">
        <v>0</v>
      </c>
      <c r="V152" s="78"/>
      <c r="W152" s="105" t="s">
        <v>271</v>
      </c>
      <c r="X152" s="78"/>
      <c r="Y152" s="78"/>
      <c r="Z152" s="78"/>
      <c r="AA152" s="78"/>
      <c r="AB152" s="114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177"/>
    </row>
    <row r="153" spans="1:39" s="20" customFormat="1" ht="77.25" customHeight="1" x14ac:dyDescent="0.35">
      <c r="A153" s="126">
        <v>137</v>
      </c>
      <c r="B153" s="107">
        <v>10</v>
      </c>
      <c r="C153" s="133" t="s">
        <v>210</v>
      </c>
      <c r="D153" s="134" t="s">
        <v>207</v>
      </c>
      <c r="E153" s="137">
        <v>5500</v>
      </c>
      <c r="F153" s="135" t="s">
        <v>26</v>
      </c>
      <c r="G153" s="163">
        <v>0</v>
      </c>
      <c r="H153" s="163">
        <v>0</v>
      </c>
      <c r="I153" s="163">
        <v>0</v>
      </c>
      <c r="J153" s="163">
        <v>0</v>
      </c>
      <c r="K153" s="163">
        <v>0</v>
      </c>
      <c r="L153" s="163">
        <v>0</v>
      </c>
      <c r="M153" s="163">
        <v>0</v>
      </c>
      <c r="N153" s="163">
        <v>0</v>
      </c>
      <c r="O153" s="163">
        <v>0</v>
      </c>
      <c r="P153" s="163">
        <v>0</v>
      </c>
      <c r="Q153" s="163">
        <v>0</v>
      </c>
      <c r="R153" s="163">
        <v>0</v>
      </c>
      <c r="S153" s="163">
        <v>0</v>
      </c>
      <c r="T153" s="163">
        <v>0</v>
      </c>
      <c r="U153" s="163">
        <v>0</v>
      </c>
      <c r="V153" s="78"/>
      <c r="W153" s="105" t="s">
        <v>271</v>
      </c>
      <c r="X153" s="78"/>
      <c r="Y153" s="78"/>
      <c r="Z153" s="78"/>
      <c r="AA153" s="78"/>
      <c r="AB153" s="114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177"/>
    </row>
    <row r="154" spans="1:39" s="20" customFormat="1" ht="77.25" customHeight="1" x14ac:dyDescent="0.35">
      <c r="A154" s="125">
        <v>138</v>
      </c>
      <c r="B154" s="106">
        <v>11</v>
      </c>
      <c r="C154" s="130" t="s">
        <v>208</v>
      </c>
      <c r="D154" s="131" t="s">
        <v>177</v>
      </c>
      <c r="E154" s="136">
        <v>6000</v>
      </c>
      <c r="F154" s="132" t="s">
        <v>26</v>
      </c>
      <c r="G154" s="162">
        <v>0</v>
      </c>
      <c r="H154" s="162">
        <v>0</v>
      </c>
      <c r="I154" s="162">
        <v>0</v>
      </c>
      <c r="J154" s="162">
        <v>0</v>
      </c>
      <c r="K154" s="162">
        <v>0</v>
      </c>
      <c r="L154" s="162">
        <v>0</v>
      </c>
      <c r="M154" s="162">
        <v>0</v>
      </c>
      <c r="N154" s="162">
        <v>0</v>
      </c>
      <c r="O154" s="162">
        <v>0</v>
      </c>
      <c r="P154" s="162">
        <v>0</v>
      </c>
      <c r="Q154" s="162">
        <v>0</v>
      </c>
      <c r="R154" s="162">
        <v>0</v>
      </c>
      <c r="S154" s="162">
        <v>0</v>
      </c>
      <c r="T154" s="162">
        <v>0</v>
      </c>
      <c r="U154" s="162">
        <v>0</v>
      </c>
      <c r="V154" s="78"/>
      <c r="W154" s="105" t="s">
        <v>271</v>
      </c>
      <c r="X154" s="78"/>
      <c r="Y154" s="78"/>
      <c r="Z154" s="78"/>
      <c r="AA154" s="78"/>
      <c r="AB154" s="114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177"/>
    </row>
    <row r="155" spans="1:39" s="20" customFormat="1" ht="77.25" customHeight="1" x14ac:dyDescent="0.35">
      <c r="A155" s="126">
        <v>139</v>
      </c>
      <c r="B155" s="107">
        <v>12</v>
      </c>
      <c r="C155" s="133" t="s">
        <v>245</v>
      </c>
      <c r="D155" s="134" t="s">
        <v>177</v>
      </c>
      <c r="E155" s="137">
        <v>6000</v>
      </c>
      <c r="F155" s="135" t="s">
        <v>26</v>
      </c>
      <c r="G155" s="163">
        <v>0</v>
      </c>
      <c r="H155" s="163">
        <v>0</v>
      </c>
      <c r="I155" s="163">
        <v>0</v>
      </c>
      <c r="J155" s="163">
        <v>0</v>
      </c>
      <c r="K155" s="163">
        <v>0</v>
      </c>
      <c r="L155" s="163">
        <v>0</v>
      </c>
      <c r="M155" s="163">
        <v>0</v>
      </c>
      <c r="N155" s="163">
        <v>0</v>
      </c>
      <c r="O155" s="163">
        <v>0</v>
      </c>
      <c r="P155" s="163">
        <v>0</v>
      </c>
      <c r="Q155" s="163">
        <v>0</v>
      </c>
      <c r="R155" s="163">
        <v>0</v>
      </c>
      <c r="S155" s="163">
        <v>0</v>
      </c>
      <c r="T155" s="163">
        <v>0</v>
      </c>
      <c r="U155" s="163">
        <v>0</v>
      </c>
      <c r="V155" s="78"/>
      <c r="W155" s="105" t="s">
        <v>271</v>
      </c>
      <c r="X155" s="78"/>
      <c r="Y155" s="78"/>
      <c r="Z155" s="78"/>
      <c r="AA155" s="78"/>
      <c r="AB155" s="114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177"/>
    </row>
    <row r="156" spans="1:39" s="20" customFormat="1" ht="77.25" customHeight="1" x14ac:dyDescent="0.35">
      <c r="A156" s="125">
        <v>140</v>
      </c>
      <c r="B156" s="106">
        <v>13</v>
      </c>
      <c r="C156" s="130" t="s">
        <v>203</v>
      </c>
      <c r="D156" s="131" t="s">
        <v>204</v>
      </c>
      <c r="E156" s="136">
        <v>6700</v>
      </c>
      <c r="F156" s="132" t="s">
        <v>26</v>
      </c>
      <c r="G156" s="162">
        <v>0</v>
      </c>
      <c r="H156" s="162">
        <v>0</v>
      </c>
      <c r="I156" s="162">
        <v>0</v>
      </c>
      <c r="J156" s="162">
        <v>0</v>
      </c>
      <c r="K156" s="162">
        <v>0</v>
      </c>
      <c r="L156" s="162">
        <v>0</v>
      </c>
      <c r="M156" s="162">
        <v>0</v>
      </c>
      <c r="N156" s="162">
        <v>0</v>
      </c>
      <c r="O156" s="162">
        <v>0</v>
      </c>
      <c r="P156" s="162">
        <v>0</v>
      </c>
      <c r="Q156" s="162">
        <v>0</v>
      </c>
      <c r="R156" s="162">
        <v>483</v>
      </c>
      <c r="S156" s="162">
        <v>0</v>
      </c>
      <c r="T156" s="162">
        <v>0</v>
      </c>
      <c r="U156" s="162">
        <v>0</v>
      </c>
      <c r="V156" s="78"/>
      <c r="W156" s="105" t="s">
        <v>271</v>
      </c>
      <c r="X156" s="78"/>
      <c r="Y156" s="78"/>
      <c r="Z156" s="78"/>
      <c r="AA156" s="78"/>
      <c r="AB156" s="114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177"/>
    </row>
    <row r="157" spans="1:39" s="20" customFormat="1" ht="77.25" customHeight="1" x14ac:dyDescent="0.35">
      <c r="A157" s="126">
        <v>141</v>
      </c>
      <c r="B157" s="107">
        <v>14</v>
      </c>
      <c r="C157" s="133" t="s">
        <v>232</v>
      </c>
      <c r="D157" s="134" t="s">
        <v>179</v>
      </c>
      <c r="E157" s="137">
        <v>7000</v>
      </c>
      <c r="F157" s="135" t="s">
        <v>26</v>
      </c>
      <c r="G157" s="163">
        <v>0</v>
      </c>
      <c r="H157" s="163">
        <v>0</v>
      </c>
      <c r="I157" s="163">
        <v>0</v>
      </c>
      <c r="J157" s="163">
        <v>0</v>
      </c>
      <c r="K157" s="163">
        <v>0</v>
      </c>
      <c r="L157" s="163">
        <v>0</v>
      </c>
      <c r="M157" s="163">
        <v>0</v>
      </c>
      <c r="N157" s="163">
        <v>0</v>
      </c>
      <c r="O157" s="163">
        <v>0</v>
      </c>
      <c r="P157" s="163">
        <v>0</v>
      </c>
      <c r="Q157" s="163">
        <v>0</v>
      </c>
      <c r="R157" s="163">
        <v>0</v>
      </c>
      <c r="S157" s="163">
        <v>0</v>
      </c>
      <c r="T157" s="163">
        <v>0</v>
      </c>
      <c r="U157" s="163">
        <v>0</v>
      </c>
      <c r="V157" s="78"/>
      <c r="W157" s="105" t="s">
        <v>271</v>
      </c>
      <c r="X157" s="78"/>
      <c r="Y157" s="78"/>
      <c r="Z157" s="78"/>
      <c r="AA157" s="78"/>
      <c r="AB157" s="114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177"/>
    </row>
    <row r="158" spans="1:39" s="20" customFormat="1" ht="77.25" customHeight="1" x14ac:dyDescent="0.35">
      <c r="A158" s="125">
        <v>142</v>
      </c>
      <c r="B158" s="106">
        <v>15</v>
      </c>
      <c r="C158" s="130" t="s">
        <v>197</v>
      </c>
      <c r="D158" s="131" t="s">
        <v>198</v>
      </c>
      <c r="E158" s="136">
        <v>7000</v>
      </c>
      <c r="F158" s="132" t="s">
        <v>26</v>
      </c>
      <c r="G158" s="162">
        <v>0</v>
      </c>
      <c r="H158" s="162">
        <v>0</v>
      </c>
      <c r="I158" s="162">
        <v>0</v>
      </c>
      <c r="J158" s="162">
        <v>0</v>
      </c>
      <c r="K158" s="162">
        <v>0</v>
      </c>
      <c r="L158" s="162">
        <v>0</v>
      </c>
      <c r="M158" s="162">
        <v>0</v>
      </c>
      <c r="N158" s="162">
        <v>0</v>
      </c>
      <c r="O158" s="162">
        <v>0</v>
      </c>
      <c r="P158" s="162">
        <v>0</v>
      </c>
      <c r="Q158" s="162">
        <v>0</v>
      </c>
      <c r="R158" s="162">
        <v>0</v>
      </c>
      <c r="S158" s="162">
        <v>0</v>
      </c>
      <c r="T158" s="162">
        <v>0</v>
      </c>
      <c r="U158" s="162">
        <v>0</v>
      </c>
      <c r="V158" s="78"/>
      <c r="W158" s="105" t="s">
        <v>271</v>
      </c>
      <c r="X158" s="78"/>
      <c r="Y158" s="78"/>
      <c r="Z158" s="78"/>
      <c r="AA158" s="78"/>
      <c r="AB158" s="114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177"/>
    </row>
    <row r="159" spans="1:39" s="20" customFormat="1" ht="77.25" customHeight="1" x14ac:dyDescent="0.35">
      <c r="A159" s="126">
        <v>143</v>
      </c>
      <c r="B159" s="107">
        <v>16</v>
      </c>
      <c r="C159" s="133" t="s">
        <v>211</v>
      </c>
      <c r="D159" s="134" t="s">
        <v>192</v>
      </c>
      <c r="E159" s="137">
        <v>7000</v>
      </c>
      <c r="F159" s="135" t="s">
        <v>26</v>
      </c>
      <c r="G159" s="163">
        <v>0</v>
      </c>
      <c r="H159" s="163">
        <v>0</v>
      </c>
      <c r="I159" s="163">
        <v>0</v>
      </c>
      <c r="J159" s="163">
        <v>0</v>
      </c>
      <c r="K159" s="163">
        <v>0</v>
      </c>
      <c r="L159" s="163">
        <v>0</v>
      </c>
      <c r="M159" s="163">
        <v>0</v>
      </c>
      <c r="N159" s="163">
        <v>0</v>
      </c>
      <c r="O159" s="163">
        <v>0</v>
      </c>
      <c r="P159" s="163">
        <v>0</v>
      </c>
      <c r="Q159" s="163">
        <v>0</v>
      </c>
      <c r="R159" s="163">
        <v>0</v>
      </c>
      <c r="S159" s="163">
        <v>0</v>
      </c>
      <c r="T159" s="163">
        <v>0</v>
      </c>
      <c r="U159" s="163">
        <v>0</v>
      </c>
      <c r="V159" s="78"/>
      <c r="W159" s="105" t="s">
        <v>271</v>
      </c>
      <c r="X159" s="78"/>
      <c r="Y159" s="78"/>
      <c r="Z159" s="78"/>
      <c r="AA159" s="78"/>
      <c r="AB159" s="114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177"/>
    </row>
    <row r="160" spans="1:39" s="20" customFormat="1" ht="77.25" customHeight="1" x14ac:dyDescent="0.35">
      <c r="A160" s="125">
        <v>144</v>
      </c>
      <c r="B160" s="106">
        <v>17</v>
      </c>
      <c r="C160" s="130" t="s">
        <v>228</v>
      </c>
      <c r="D160" s="131" t="s">
        <v>182</v>
      </c>
      <c r="E160" s="136">
        <v>7000</v>
      </c>
      <c r="F160" s="132" t="s">
        <v>26</v>
      </c>
      <c r="G160" s="162">
        <v>0</v>
      </c>
      <c r="H160" s="162">
        <v>0</v>
      </c>
      <c r="I160" s="162">
        <v>0</v>
      </c>
      <c r="J160" s="162">
        <v>0</v>
      </c>
      <c r="K160" s="162">
        <v>0</v>
      </c>
      <c r="L160" s="162">
        <v>0</v>
      </c>
      <c r="M160" s="162">
        <v>0</v>
      </c>
      <c r="N160" s="162">
        <v>0</v>
      </c>
      <c r="O160" s="162">
        <v>0</v>
      </c>
      <c r="P160" s="162">
        <v>0</v>
      </c>
      <c r="Q160" s="162">
        <v>0</v>
      </c>
      <c r="R160" s="162">
        <v>0</v>
      </c>
      <c r="S160" s="162">
        <v>0</v>
      </c>
      <c r="T160" s="162">
        <v>0</v>
      </c>
      <c r="U160" s="162">
        <v>0</v>
      </c>
      <c r="V160" s="78"/>
      <c r="W160" s="105" t="s">
        <v>271</v>
      </c>
      <c r="X160" s="78"/>
      <c r="Y160" s="78"/>
      <c r="Z160" s="78"/>
      <c r="AA160" s="78"/>
      <c r="AB160" s="114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177"/>
    </row>
    <row r="161" spans="1:39" s="20" customFormat="1" ht="77.25" customHeight="1" x14ac:dyDescent="0.35">
      <c r="A161" s="126">
        <v>145</v>
      </c>
      <c r="B161" s="107">
        <v>18</v>
      </c>
      <c r="C161" s="133" t="s">
        <v>202</v>
      </c>
      <c r="D161" s="134" t="s">
        <v>188</v>
      </c>
      <c r="E161" s="137">
        <v>7000</v>
      </c>
      <c r="F161" s="135" t="s">
        <v>26</v>
      </c>
      <c r="G161" s="163">
        <v>0</v>
      </c>
      <c r="H161" s="163">
        <v>0</v>
      </c>
      <c r="I161" s="163" t="s">
        <v>71</v>
      </c>
      <c r="J161" s="163" t="s">
        <v>71</v>
      </c>
      <c r="K161" s="163" t="s">
        <v>71</v>
      </c>
      <c r="L161" s="163" t="s">
        <v>71</v>
      </c>
      <c r="M161" s="163" t="s">
        <v>71</v>
      </c>
      <c r="N161" s="163" t="s">
        <v>71</v>
      </c>
      <c r="O161" s="163" t="s">
        <v>71</v>
      </c>
      <c r="P161" s="163" t="s">
        <v>71</v>
      </c>
      <c r="Q161" s="163">
        <v>0</v>
      </c>
      <c r="R161" s="163">
        <v>0</v>
      </c>
      <c r="S161" s="163" t="s">
        <v>71</v>
      </c>
      <c r="T161" s="163" t="s">
        <v>71</v>
      </c>
      <c r="U161" s="163" t="s">
        <v>71</v>
      </c>
      <c r="V161" s="78"/>
      <c r="W161" s="105" t="s">
        <v>271</v>
      </c>
      <c r="X161" s="78"/>
      <c r="Y161" s="78"/>
      <c r="Z161" s="78"/>
      <c r="AA161" s="78"/>
      <c r="AB161" s="114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177"/>
    </row>
    <row r="162" spans="1:39" s="20" customFormat="1" ht="77.25" customHeight="1" x14ac:dyDescent="0.35">
      <c r="A162" s="125">
        <v>146</v>
      </c>
      <c r="B162" s="106">
        <v>19</v>
      </c>
      <c r="C162" s="130" t="s">
        <v>195</v>
      </c>
      <c r="D162" s="131" t="s">
        <v>196</v>
      </c>
      <c r="E162" s="136">
        <v>7150</v>
      </c>
      <c r="F162" s="132" t="s">
        <v>26</v>
      </c>
      <c r="G162" s="162">
        <v>0</v>
      </c>
      <c r="H162" s="162">
        <v>0</v>
      </c>
      <c r="I162" s="162">
        <v>0</v>
      </c>
      <c r="J162" s="162">
        <v>0</v>
      </c>
      <c r="K162" s="162">
        <v>0</v>
      </c>
      <c r="L162" s="162">
        <v>0</v>
      </c>
      <c r="M162" s="162">
        <v>0</v>
      </c>
      <c r="N162" s="162">
        <v>0</v>
      </c>
      <c r="O162" s="162">
        <v>0</v>
      </c>
      <c r="P162" s="162">
        <v>0</v>
      </c>
      <c r="Q162" s="162">
        <v>0</v>
      </c>
      <c r="R162" s="162">
        <v>0</v>
      </c>
      <c r="S162" s="162">
        <v>0</v>
      </c>
      <c r="T162" s="162">
        <v>0</v>
      </c>
      <c r="U162" s="162">
        <v>0</v>
      </c>
      <c r="V162" s="78"/>
      <c r="W162" s="105" t="s">
        <v>271</v>
      </c>
      <c r="X162" s="78"/>
      <c r="Y162" s="78"/>
      <c r="Z162" s="78"/>
      <c r="AA162" s="78"/>
      <c r="AB162" s="114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177"/>
    </row>
    <row r="163" spans="1:39" s="20" customFormat="1" ht="77.25" customHeight="1" x14ac:dyDescent="0.35">
      <c r="A163" s="126">
        <v>147</v>
      </c>
      <c r="B163" s="107">
        <v>20</v>
      </c>
      <c r="C163" s="133" t="s">
        <v>246</v>
      </c>
      <c r="D163" s="134" t="s">
        <v>196</v>
      </c>
      <c r="E163" s="137">
        <v>7500</v>
      </c>
      <c r="F163" s="135" t="s">
        <v>26</v>
      </c>
      <c r="G163" s="163">
        <v>0</v>
      </c>
      <c r="H163" s="163">
        <v>0</v>
      </c>
      <c r="I163" s="163">
        <v>0</v>
      </c>
      <c r="J163" s="163">
        <v>0</v>
      </c>
      <c r="K163" s="163">
        <v>0</v>
      </c>
      <c r="L163" s="163">
        <v>0</v>
      </c>
      <c r="M163" s="163">
        <v>0</v>
      </c>
      <c r="N163" s="163">
        <v>0</v>
      </c>
      <c r="O163" s="163">
        <v>0</v>
      </c>
      <c r="P163" s="163">
        <v>0</v>
      </c>
      <c r="Q163" s="163">
        <v>0</v>
      </c>
      <c r="R163" s="163">
        <v>0</v>
      </c>
      <c r="S163" s="163">
        <v>0</v>
      </c>
      <c r="T163" s="163">
        <v>0</v>
      </c>
      <c r="U163" s="163">
        <v>0</v>
      </c>
      <c r="V163" s="78"/>
      <c r="W163" s="105" t="s">
        <v>271</v>
      </c>
      <c r="X163" s="78"/>
      <c r="Y163" s="78"/>
      <c r="Z163" s="78"/>
      <c r="AA163" s="78"/>
      <c r="AB163" s="114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177"/>
    </row>
    <row r="164" spans="1:39" s="20" customFormat="1" ht="77.25" customHeight="1" x14ac:dyDescent="0.35">
      <c r="A164" s="125">
        <v>148</v>
      </c>
      <c r="B164" s="106">
        <v>21</v>
      </c>
      <c r="C164" s="130" t="s">
        <v>209</v>
      </c>
      <c r="D164" s="131" t="s">
        <v>196</v>
      </c>
      <c r="E164" s="136">
        <v>7500</v>
      </c>
      <c r="F164" s="132" t="s">
        <v>26</v>
      </c>
      <c r="G164" s="162">
        <v>0</v>
      </c>
      <c r="H164" s="162">
        <v>0</v>
      </c>
      <c r="I164" s="162">
        <v>0</v>
      </c>
      <c r="J164" s="162">
        <v>0</v>
      </c>
      <c r="K164" s="162">
        <v>0</v>
      </c>
      <c r="L164" s="162">
        <v>0</v>
      </c>
      <c r="M164" s="162">
        <v>0</v>
      </c>
      <c r="N164" s="162">
        <v>0</v>
      </c>
      <c r="O164" s="162">
        <v>0</v>
      </c>
      <c r="P164" s="162">
        <v>0</v>
      </c>
      <c r="Q164" s="162">
        <v>0</v>
      </c>
      <c r="R164" s="162">
        <v>0</v>
      </c>
      <c r="S164" s="162">
        <v>0</v>
      </c>
      <c r="T164" s="162">
        <v>0</v>
      </c>
      <c r="U164" s="162">
        <v>0</v>
      </c>
      <c r="V164" s="78"/>
      <c r="W164" s="105" t="s">
        <v>271</v>
      </c>
      <c r="X164" s="78"/>
      <c r="Y164" s="78"/>
      <c r="Z164" s="78"/>
      <c r="AA164" s="78"/>
      <c r="AB164" s="114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177"/>
    </row>
    <row r="165" spans="1:39" s="20" customFormat="1" ht="77.25" customHeight="1" x14ac:dyDescent="0.35">
      <c r="A165" s="126">
        <v>149</v>
      </c>
      <c r="B165" s="107">
        <v>22</v>
      </c>
      <c r="C165" s="133" t="s">
        <v>247</v>
      </c>
      <c r="D165" s="134" t="s">
        <v>171</v>
      </c>
      <c r="E165" s="137">
        <v>7500</v>
      </c>
      <c r="F165" s="135" t="s">
        <v>26</v>
      </c>
      <c r="G165" s="163">
        <v>0</v>
      </c>
      <c r="H165" s="163">
        <v>0</v>
      </c>
      <c r="I165" s="163">
        <v>0</v>
      </c>
      <c r="J165" s="163">
        <v>0</v>
      </c>
      <c r="K165" s="163">
        <v>0</v>
      </c>
      <c r="L165" s="163">
        <v>0</v>
      </c>
      <c r="M165" s="163">
        <v>0</v>
      </c>
      <c r="N165" s="163">
        <v>0</v>
      </c>
      <c r="O165" s="163">
        <v>0</v>
      </c>
      <c r="P165" s="163">
        <v>0</v>
      </c>
      <c r="Q165" s="163">
        <v>0</v>
      </c>
      <c r="R165" s="163">
        <v>0</v>
      </c>
      <c r="S165" s="163">
        <v>0</v>
      </c>
      <c r="T165" s="163">
        <v>0</v>
      </c>
      <c r="U165" s="163">
        <v>0</v>
      </c>
      <c r="V165" s="78"/>
      <c r="W165" s="105" t="s">
        <v>271</v>
      </c>
      <c r="X165" s="78"/>
      <c r="Y165" s="78"/>
      <c r="Z165" s="78"/>
      <c r="AA165" s="78"/>
      <c r="AB165" s="114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177"/>
    </row>
    <row r="166" spans="1:39" s="20" customFormat="1" ht="77.25" customHeight="1" x14ac:dyDescent="0.35">
      <c r="A166" s="125">
        <v>150</v>
      </c>
      <c r="B166" s="106">
        <v>23</v>
      </c>
      <c r="C166" s="130" t="s">
        <v>224</v>
      </c>
      <c r="D166" s="131" t="s">
        <v>207</v>
      </c>
      <c r="E166" s="136">
        <v>8000</v>
      </c>
      <c r="F166" s="132" t="s">
        <v>26</v>
      </c>
      <c r="G166" s="162">
        <v>0</v>
      </c>
      <c r="H166" s="162">
        <v>0</v>
      </c>
      <c r="I166" s="162">
        <v>0</v>
      </c>
      <c r="J166" s="162">
        <v>0</v>
      </c>
      <c r="K166" s="162">
        <v>0</v>
      </c>
      <c r="L166" s="162">
        <v>0</v>
      </c>
      <c r="M166" s="162">
        <v>0</v>
      </c>
      <c r="N166" s="162">
        <v>0</v>
      </c>
      <c r="O166" s="162">
        <v>0</v>
      </c>
      <c r="P166" s="162">
        <v>0</v>
      </c>
      <c r="Q166" s="162">
        <v>0</v>
      </c>
      <c r="R166" s="162">
        <v>0</v>
      </c>
      <c r="S166" s="162">
        <v>0</v>
      </c>
      <c r="T166" s="162">
        <v>0</v>
      </c>
      <c r="U166" s="162">
        <v>0</v>
      </c>
      <c r="V166" s="78"/>
      <c r="W166" s="105" t="s">
        <v>271</v>
      </c>
      <c r="X166" s="78"/>
      <c r="Y166" s="78"/>
      <c r="Z166" s="78"/>
      <c r="AA166" s="78"/>
      <c r="AB166" s="114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177"/>
    </row>
    <row r="167" spans="1:39" s="20" customFormat="1" ht="77.25" customHeight="1" x14ac:dyDescent="0.35">
      <c r="A167" s="126">
        <v>151</v>
      </c>
      <c r="B167" s="107">
        <v>24</v>
      </c>
      <c r="C167" s="133" t="s">
        <v>225</v>
      </c>
      <c r="D167" s="134" t="s">
        <v>182</v>
      </c>
      <c r="E167" s="137">
        <v>8000</v>
      </c>
      <c r="F167" s="135" t="s">
        <v>26</v>
      </c>
      <c r="G167" s="163">
        <v>0</v>
      </c>
      <c r="H167" s="163">
        <v>0</v>
      </c>
      <c r="I167" s="163">
        <v>0</v>
      </c>
      <c r="J167" s="163">
        <v>0</v>
      </c>
      <c r="K167" s="163">
        <v>0</v>
      </c>
      <c r="L167" s="163">
        <v>0</v>
      </c>
      <c r="M167" s="163">
        <v>0</v>
      </c>
      <c r="N167" s="163">
        <v>0</v>
      </c>
      <c r="O167" s="163">
        <v>0</v>
      </c>
      <c r="P167" s="163">
        <v>0</v>
      </c>
      <c r="Q167" s="163">
        <v>0</v>
      </c>
      <c r="R167" s="163">
        <v>0</v>
      </c>
      <c r="S167" s="163">
        <v>0</v>
      </c>
      <c r="T167" s="163">
        <v>0</v>
      </c>
      <c r="U167" s="163">
        <v>0</v>
      </c>
      <c r="V167" s="78"/>
      <c r="W167" s="105" t="s">
        <v>271</v>
      </c>
      <c r="X167" s="78"/>
      <c r="Y167" s="78"/>
      <c r="Z167" s="78"/>
      <c r="AA167" s="78"/>
      <c r="AB167" s="114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177"/>
    </row>
    <row r="168" spans="1:39" s="20" customFormat="1" ht="77.25" customHeight="1" x14ac:dyDescent="0.35">
      <c r="A168" s="125">
        <v>152</v>
      </c>
      <c r="B168" s="106">
        <v>25</v>
      </c>
      <c r="C168" s="130" t="s">
        <v>229</v>
      </c>
      <c r="D168" s="131" t="s">
        <v>177</v>
      </c>
      <c r="E168" s="136">
        <v>8000</v>
      </c>
      <c r="F168" s="132" t="s">
        <v>26</v>
      </c>
      <c r="G168" s="162">
        <v>0</v>
      </c>
      <c r="H168" s="162">
        <v>0</v>
      </c>
      <c r="I168" s="162">
        <v>0</v>
      </c>
      <c r="J168" s="162">
        <v>0</v>
      </c>
      <c r="K168" s="162">
        <v>0</v>
      </c>
      <c r="L168" s="162">
        <v>0</v>
      </c>
      <c r="M168" s="162">
        <v>0</v>
      </c>
      <c r="N168" s="162">
        <v>0</v>
      </c>
      <c r="O168" s="162">
        <v>0</v>
      </c>
      <c r="P168" s="162">
        <v>0</v>
      </c>
      <c r="Q168" s="162">
        <v>0</v>
      </c>
      <c r="R168" s="162">
        <v>0</v>
      </c>
      <c r="S168" s="162">
        <v>0</v>
      </c>
      <c r="T168" s="162">
        <v>0</v>
      </c>
      <c r="U168" s="162">
        <v>0</v>
      </c>
      <c r="V168" s="78"/>
      <c r="W168" s="105" t="s">
        <v>271</v>
      </c>
      <c r="X168" s="78"/>
      <c r="Y168" s="78"/>
      <c r="Z168" s="78"/>
      <c r="AA168" s="78"/>
      <c r="AB168" s="114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177"/>
    </row>
    <row r="169" spans="1:39" s="20" customFormat="1" ht="77.25" customHeight="1" x14ac:dyDescent="0.35">
      <c r="A169" s="126">
        <v>153</v>
      </c>
      <c r="B169" s="107">
        <v>26</v>
      </c>
      <c r="C169" s="133" t="s">
        <v>234</v>
      </c>
      <c r="D169" s="134" t="s">
        <v>171</v>
      </c>
      <c r="E169" s="137">
        <v>8000</v>
      </c>
      <c r="F169" s="135" t="s">
        <v>26</v>
      </c>
      <c r="G169" s="163">
        <v>0</v>
      </c>
      <c r="H169" s="163">
        <v>0</v>
      </c>
      <c r="I169" s="163">
        <v>0</v>
      </c>
      <c r="J169" s="163">
        <v>0</v>
      </c>
      <c r="K169" s="163">
        <v>0</v>
      </c>
      <c r="L169" s="163">
        <v>0</v>
      </c>
      <c r="M169" s="163">
        <v>0</v>
      </c>
      <c r="N169" s="163">
        <v>0</v>
      </c>
      <c r="O169" s="163">
        <v>0</v>
      </c>
      <c r="P169" s="163">
        <v>0</v>
      </c>
      <c r="Q169" s="163">
        <v>0</v>
      </c>
      <c r="R169" s="163">
        <v>0</v>
      </c>
      <c r="S169" s="163">
        <v>0</v>
      </c>
      <c r="T169" s="163">
        <v>0</v>
      </c>
      <c r="U169" s="163">
        <v>0</v>
      </c>
      <c r="V169" s="78"/>
      <c r="W169" s="105" t="s">
        <v>271</v>
      </c>
      <c r="X169" s="78"/>
      <c r="Y169" s="78"/>
      <c r="Z169" s="78"/>
      <c r="AA169" s="78"/>
      <c r="AB169" s="114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177"/>
    </row>
    <row r="170" spans="1:39" s="20" customFormat="1" ht="77.25" customHeight="1" x14ac:dyDescent="0.35">
      <c r="A170" s="125">
        <v>154</v>
      </c>
      <c r="B170" s="106">
        <v>27</v>
      </c>
      <c r="C170" s="130" t="s">
        <v>199</v>
      </c>
      <c r="D170" s="131" t="s">
        <v>200</v>
      </c>
      <c r="E170" s="136">
        <v>8000</v>
      </c>
      <c r="F170" s="132" t="s">
        <v>26</v>
      </c>
      <c r="G170" s="162">
        <v>0</v>
      </c>
      <c r="H170" s="162">
        <v>0</v>
      </c>
      <c r="I170" s="162" t="s">
        <v>71</v>
      </c>
      <c r="J170" s="162" t="s">
        <v>71</v>
      </c>
      <c r="K170" s="162" t="s">
        <v>71</v>
      </c>
      <c r="L170" s="162" t="s">
        <v>71</v>
      </c>
      <c r="M170" s="162" t="s">
        <v>71</v>
      </c>
      <c r="N170" s="162" t="s">
        <v>71</v>
      </c>
      <c r="O170" s="162" t="s">
        <v>71</v>
      </c>
      <c r="P170" s="162" t="s">
        <v>71</v>
      </c>
      <c r="Q170" s="162">
        <v>0</v>
      </c>
      <c r="R170" s="162">
        <v>0</v>
      </c>
      <c r="S170" s="162" t="s">
        <v>71</v>
      </c>
      <c r="T170" s="162" t="s">
        <v>71</v>
      </c>
      <c r="U170" s="162" t="s">
        <v>71</v>
      </c>
      <c r="V170" s="78"/>
      <c r="W170" s="105" t="s">
        <v>271</v>
      </c>
      <c r="X170" s="78"/>
      <c r="Y170" s="78"/>
      <c r="Z170" s="78"/>
      <c r="AA170" s="78"/>
      <c r="AB170" s="114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177"/>
    </row>
    <row r="171" spans="1:39" s="20" customFormat="1" ht="77.25" customHeight="1" x14ac:dyDescent="0.35">
      <c r="A171" s="126">
        <v>155</v>
      </c>
      <c r="B171" s="107">
        <v>28</v>
      </c>
      <c r="C171" s="133" t="s">
        <v>205</v>
      </c>
      <c r="D171" s="134" t="s">
        <v>198</v>
      </c>
      <c r="E171" s="137">
        <v>9000</v>
      </c>
      <c r="F171" s="135" t="s">
        <v>26</v>
      </c>
      <c r="G171" s="163">
        <v>0</v>
      </c>
      <c r="H171" s="163">
        <v>0</v>
      </c>
      <c r="I171" s="163">
        <v>0</v>
      </c>
      <c r="J171" s="163">
        <v>0</v>
      </c>
      <c r="K171" s="163">
        <v>0</v>
      </c>
      <c r="L171" s="163">
        <v>0</v>
      </c>
      <c r="M171" s="163">
        <v>0</v>
      </c>
      <c r="N171" s="163">
        <v>0</v>
      </c>
      <c r="O171" s="163">
        <v>0</v>
      </c>
      <c r="P171" s="163">
        <v>0</v>
      </c>
      <c r="Q171" s="163">
        <v>0</v>
      </c>
      <c r="R171" s="163">
        <v>630</v>
      </c>
      <c r="S171" s="163">
        <v>0</v>
      </c>
      <c r="T171" s="163">
        <v>0</v>
      </c>
      <c r="U171" s="163">
        <v>0</v>
      </c>
      <c r="V171" s="78"/>
      <c r="W171" s="105" t="s">
        <v>271</v>
      </c>
      <c r="X171" s="78"/>
      <c r="Y171" s="78"/>
      <c r="Z171" s="78"/>
      <c r="AA171" s="78"/>
      <c r="AB171" s="114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177"/>
    </row>
    <row r="172" spans="1:39" s="20" customFormat="1" ht="77.25" customHeight="1" x14ac:dyDescent="0.35">
      <c r="A172" s="125">
        <v>156</v>
      </c>
      <c r="B172" s="106">
        <v>29</v>
      </c>
      <c r="C172" s="130" t="s">
        <v>212</v>
      </c>
      <c r="D172" s="131" t="s">
        <v>192</v>
      </c>
      <c r="E172" s="136">
        <v>9000</v>
      </c>
      <c r="F172" s="132" t="s">
        <v>26</v>
      </c>
      <c r="G172" s="162">
        <v>0</v>
      </c>
      <c r="H172" s="162">
        <v>0</v>
      </c>
      <c r="I172" s="162">
        <v>0</v>
      </c>
      <c r="J172" s="162">
        <v>0</v>
      </c>
      <c r="K172" s="162">
        <v>0</v>
      </c>
      <c r="L172" s="162">
        <v>0</v>
      </c>
      <c r="M172" s="162">
        <v>0</v>
      </c>
      <c r="N172" s="162">
        <v>0</v>
      </c>
      <c r="O172" s="162">
        <v>0</v>
      </c>
      <c r="P172" s="162">
        <v>0</v>
      </c>
      <c r="Q172" s="162">
        <v>0</v>
      </c>
      <c r="R172" s="162">
        <v>0</v>
      </c>
      <c r="S172" s="162">
        <v>0</v>
      </c>
      <c r="T172" s="162">
        <v>0</v>
      </c>
      <c r="U172" s="162">
        <v>0</v>
      </c>
      <c r="V172" s="78"/>
      <c r="W172" s="105" t="s">
        <v>271</v>
      </c>
      <c r="X172" s="78"/>
      <c r="Y172" s="78"/>
      <c r="Z172" s="78"/>
      <c r="AA172" s="78"/>
      <c r="AB172" s="114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177"/>
    </row>
    <row r="173" spans="1:39" s="20" customFormat="1" ht="77.25" customHeight="1" x14ac:dyDescent="0.35">
      <c r="A173" s="126">
        <v>157</v>
      </c>
      <c r="B173" s="107">
        <v>30</v>
      </c>
      <c r="C173" s="133" t="s">
        <v>226</v>
      </c>
      <c r="D173" s="134" t="s">
        <v>227</v>
      </c>
      <c r="E173" s="137">
        <v>9000</v>
      </c>
      <c r="F173" s="135" t="s">
        <v>26</v>
      </c>
      <c r="G173" s="163">
        <v>0</v>
      </c>
      <c r="H173" s="163">
        <v>0</v>
      </c>
      <c r="I173" s="163">
        <v>0</v>
      </c>
      <c r="J173" s="163">
        <v>0</v>
      </c>
      <c r="K173" s="163">
        <v>0</v>
      </c>
      <c r="L173" s="163">
        <v>0</v>
      </c>
      <c r="M173" s="163">
        <v>0</v>
      </c>
      <c r="N173" s="163">
        <v>0</v>
      </c>
      <c r="O173" s="163">
        <v>0</v>
      </c>
      <c r="P173" s="163">
        <v>0</v>
      </c>
      <c r="Q173" s="163">
        <v>0</v>
      </c>
      <c r="R173" s="163">
        <v>0</v>
      </c>
      <c r="S173" s="163">
        <v>0</v>
      </c>
      <c r="T173" s="163">
        <v>0</v>
      </c>
      <c r="U173" s="163">
        <v>0</v>
      </c>
      <c r="V173" s="78"/>
      <c r="W173" s="105" t="s">
        <v>271</v>
      </c>
      <c r="X173" s="78"/>
      <c r="Y173" s="78"/>
      <c r="Z173" s="78"/>
      <c r="AA173" s="78"/>
      <c r="AB173" s="114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177"/>
    </row>
    <row r="174" spans="1:39" s="20" customFormat="1" ht="77.25" customHeight="1" x14ac:dyDescent="0.35">
      <c r="A174" s="125">
        <v>158</v>
      </c>
      <c r="B174" s="106">
        <v>31</v>
      </c>
      <c r="C174" s="130" t="s">
        <v>191</v>
      </c>
      <c r="D174" s="131" t="s">
        <v>192</v>
      </c>
      <c r="E174" s="136">
        <v>8000</v>
      </c>
      <c r="F174" s="132" t="s">
        <v>26</v>
      </c>
      <c r="G174" s="162">
        <v>0</v>
      </c>
      <c r="H174" s="162">
        <v>0</v>
      </c>
      <c r="I174" s="162">
        <v>0</v>
      </c>
      <c r="J174" s="162">
        <v>0</v>
      </c>
      <c r="K174" s="162">
        <v>0</v>
      </c>
      <c r="L174" s="162">
        <v>0</v>
      </c>
      <c r="M174" s="162">
        <v>0</v>
      </c>
      <c r="N174" s="162">
        <v>0</v>
      </c>
      <c r="O174" s="162">
        <v>0</v>
      </c>
      <c r="P174" s="162">
        <v>0</v>
      </c>
      <c r="Q174" s="162">
        <v>0</v>
      </c>
      <c r="R174" s="162">
        <v>0</v>
      </c>
      <c r="S174" s="162">
        <v>0</v>
      </c>
      <c r="T174" s="162">
        <v>0</v>
      </c>
      <c r="U174" s="162">
        <v>0</v>
      </c>
      <c r="V174" s="78"/>
      <c r="W174" s="105" t="s">
        <v>271</v>
      </c>
      <c r="X174" s="78"/>
      <c r="Y174" s="78"/>
      <c r="Z174" s="78"/>
      <c r="AA174" s="78"/>
      <c r="AB174" s="114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177"/>
    </row>
    <row r="175" spans="1:39" s="20" customFormat="1" ht="77.25" customHeight="1" x14ac:dyDescent="0.35">
      <c r="A175" s="126">
        <v>159</v>
      </c>
      <c r="B175" s="107">
        <v>32</v>
      </c>
      <c r="C175" s="133" t="s">
        <v>223</v>
      </c>
      <c r="D175" s="134" t="s">
        <v>177</v>
      </c>
      <c r="E175" s="137">
        <v>9500</v>
      </c>
      <c r="F175" s="135" t="s">
        <v>26</v>
      </c>
      <c r="G175" s="163">
        <v>0</v>
      </c>
      <c r="H175" s="163">
        <v>0</v>
      </c>
      <c r="I175" s="163">
        <v>0</v>
      </c>
      <c r="J175" s="163">
        <v>0</v>
      </c>
      <c r="K175" s="163">
        <v>0</v>
      </c>
      <c r="L175" s="163">
        <v>0</v>
      </c>
      <c r="M175" s="163">
        <v>0</v>
      </c>
      <c r="N175" s="163">
        <v>0</v>
      </c>
      <c r="O175" s="163">
        <v>0</v>
      </c>
      <c r="P175" s="163">
        <v>0</v>
      </c>
      <c r="Q175" s="163">
        <v>0</v>
      </c>
      <c r="R175" s="163">
        <f>483+630</f>
        <v>1113</v>
      </c>
      <c r="S175" s="163">
        <v>0</v>
      </c>
      <c r="T175" s="163">
        <v>0</v>
      </c>
      <c r="U175" s="163">
        <v>0</v>
      </c>
      <c r="V175" s="78"/>
      <c r="W175" s="105" t="s">
        <v>271</v>
      </c>
      <c r="X175" s="78"/>
      <c r="Y175" s="78"/>
      <c r="Z175" s="78"/>
      <c r="AA175" s="78"/>
      <c r="AB175" s="114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177"/>
    </row>
    <row r="176" spans="1:39" s="20" customFormat="1" ht="77.25" customHeight="1" x14ac:dyDescent="0.35">
      <c r="A176" s="125">
        <v>160</v>
      </c>
      <c r="B176" s="106">
        <v>33</v>
      </c>
      <c r="C176" s="130" t="s">
        <v>220</v>
      </c>
      <c r="D176" s="131" t="s">
        <v>221</v>
      </c>
      <c r="E176" s="136">
        <v>10000</v>
      </c>
      <c r="F176" s="132" t="s">
        <v>26</v>
      </c>
      <c r="G176" s="162">
        <v>0</v>
      </c>
      <c r="H176" s="162">
        <v>0</v>
      </c>
      <c r="I176" s="162">
        <v>0</v>
      </c>
      <c r="J176" s="162">
        <v>0</v>
      </c>
      <c r="K176" s="162">
        <v>0</v>
      </c>
      <c r="L176" s="162">
        <v>0</v>
      </c>
      <c r="M176" s="162">
        <v>0</v>
      </c>
      <c r="N176" s="162">
        <v>0</v>
      </c>
      <c r="O176" s="162">
        <v>0</v>
      </c>
      <c r="P176" s="162">
        <v>0</v>
      </c>
      <c r="Q176" s="162">
        <v>0</v>
      </c>
      <c r="R176" s="162">
        <v>0</v>
      </c>
      <c r="S176" s="162">
        <v>0</v>
      </c>
      <c r="T176" s="162">
        <v>0</v>
      </c>
      <c r="U176" s="162">
        <v>0</v>
      </c>
      <c r="V176" s="78"/>
      <c r="W176" s="105" t="s">
        <v>271</v>
      </c>
      <c r="X176" s="78"/>
      <c r="Y176" s="78"/>
      <c r="Z176" s="78"/>
      <c r="AA176" s="78"/>
      <c r="AB176" s="114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177"/>
    </row>
    <row r="177" spans="1:39" s="20" customFormat="1" ht="77.25" customHeight="1" x14ac:dyDescent="0.35">
      <c r="A177" s="126">
        <v>161</v>
      </c>
      <c r="B177" s="107">
        <v>34</v>
      </c>
      <c r="C177" s="133" t="s">
        <v>240</v>
      </c>
      <c r="D177" s="134" t="s">
        <v>179</v>
      </c>
      <c r="E177" s="137">
        <v>10000</v>
      </c>
      <c r="F177" s="135" t="s">
        <v>26</v>
      </c>
      <c r="G177" s="163" t="s">
        <v>71</v>
      </c>
      <c r="H177" s="163" t="s">
        <v>241</v>
      </c>
      <c r="I177" s="163" t="s">
        <v>71</v>
      </c>
      <c r="J177" s="163" t="s">
        <v>71</v>
      </c>
      <c r="K177" s="163" t="s">
        <v>71</v>
      </c>
      <c r="L177" s="163" t="s">
        <v>71</v>
      </c>
      <c r="M177" s="163">
        <v>0</v>
      </c>
      <c r="N177" s="163" t="s">
        <v>71</v>
      </c>
      <c r="O177" s="163" t="s">
        <v>71</v>
      </c>
      <c r="P177" s="163" t="s">
        <v>71</v>
      </c>
      <c r="Q177" s="163" t="s">
        <v>71</v>
      </c>
      <c r="R177" s="163">
        <v>0</v>
      </c>
      <c r="S177" s="163" t="s">
        <v>71</v>
      </c>
      <c r="T177" s="163" t="s">
        <v>71</v>
      </c>
      <c r="U177" s="163">
        <v>0</v>
      </c>
      <c r="V177" s="78"/>
      <c r="W177" s="105" t="s">
        <v>271</v>
      </c>
      <c r="X177" s="78"/>
      <c r="Y177" s="78"/>
      <c r="Z177" s="78"/>
      <c r="AA177" s="78"/>
      <c r="AB177" s="114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177"/>
    </row>
    <row r="178" spans="1:39" s="20" customFormat="1" ht="77.25" customHeight="1" x14ac:dyDescent="0.35">
      <c r="A178" s="125">
        <v>162</v>
      </c>
      <c r="B178" s="106">
        <v>35</v>
      </c>
      <c r="C178" s="130" t="s">
        <v>193</v>
      </c>
      <c r="D178" s="131" t="s">
        <v>194</v>
      </c>
      <c r="E178" s="136">
        <v>10000</v>
      </c>
      <c r="F178" s="132" t="s">
        <v>26</v>
      </c>
      <c r="G178" s="162">
        <v>0</v>
      </c>
      <c r="H178" s="162">
        <v>0</v>
      </c>
      <c r="I178" s="162">
        <v>0</v>
      </c>
      <c r="J178" s="162">
        <v>0</v>
      </c>
      <c r="K178" s="162">
        <v>0</v>
      </c>
      <c r="L178" s="162">
        <v>0</v>
      </c>
      <c r="M178" s="162">
        <v>0</v>
      </c>
      <c r="N178" s="162">
        <v>0</v>
      </c>
      <c r="O178" s="162">
        <v>0</v>
      </c>
      <c r="P178" s="162">
        <v>0</v>
      </c>
      <c r="Q178" s="162">
        <v>0</v>
      </c>
      <c r="R178" s="162">
        <v>0</v>
      </c>
      <c r="S178" s="162">
        <v>0</v>
      </c>
      <c r="T178" s="162">
        <v>0</v>
      </c>
      <c r="U178" s="162">
        <v>0</v>
      </c>
      <c r="V178" s="78"/>
      <c r="W178" s="105" t="s">
        <v>271</v>
      </c>
      <c r="X178" s="78"/>
      <c r="Y178" s="78"/>
      <c r="Z178" s="78"/>
      <c r="AA178" s="78"/>
      <c r="AB178" s="114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177"/>
    </row>
    <row r="179" spans="1:39" s="20" customFormat="1" ht="77.25" customHeight="1" x14ac:dyDescent="0.35">
      <c r="A179" s="126">
        <v>163</v>
      </c>
      <c r="B179" s="107">
        <v>36</v>
      </c>
      <c r="C179" s="133" t="s">
        <v>235</v>
      </c>
      <c r="D179" s="134" t="s">
        <v>236</v>
      </c>
      <c r="E179" s="137">
        <v>11000</v>
      </c>
      <c r="F179" s="135" t="s">
        <v>26</v>
      </c>
      <c r="G179" s="163">
        <v>0</v>
      </c>
      <c r="H179" s="163">
        <v>0</v>
      </c>
      <c r="I179" s="163">
        <v>0</v>
      </c>
      <c r="J179" s="163">
        <v>0</v>
      </c>
      <c r="K179" s="163">
        <v>0</v>
      </c>
      <c r="L179" s="163">
        <v>0</v>
      </c>
      <c r="M179" s="163">
        <v>0</v>
      </c>
      <c r="N179" s="163">
        <v>0</v>
      </c>
      <c r="O179" s="163">
        <v>0</v>
      </c>
      <c r="P179" s="163">
        <v>0</v>
      </c>
      <c r="Q179" s="163">
        <v>0</v>
      </c>
      <c r="R179" s="163">
        <v>0</v>
      </c>
      <c r="S179" s="163">
        <v>0</v>
      </c>
      <c r="T179" s="163">
        <v>0</v>
      </c>
      <c r="U179" s="163">
        <v>0</v>
      </c>
      <c r="V179" s="78"/>
      <c r="W179" s="105" t="s">
        <v>271</v>
      </c>
      <c r="X179" s="78"/>
      <c r="Y179" s="78"/>
      <c r="Z179" s="78"/>
      <c r="AA179" s="78"/>
      <c r="AB179" s="114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177"/>
    </row>
    <row r="180" spans="1:39" s="20" customFormat="1" ht="77.25" customHeight="1" x14ac:dyDescent="0.35">
      <c r="A180" s="125">
        <v>164</v>
      </c>
      <c r="B180" s="106">
        <v>37</v>
      </c>
      <c r="C180" s="130" t="s">
        <v>243</v>
      </c>
      <c r="D180" s="131" t="s">
        <v>186</v>
      </c>
      <c r="E180" s="136">
        <v>15000</v>
      </c>
      <c r="F180" s="132" t="s">
        <v>26</v>
      </c>
      <c r="G180" s="162">
        <v>0</v>
      </c>
      <c r="H180" s="162">
        <v>0</v>
      </c>
      <c r="I180" s="162">
        <v>0</v>
      </c>
      <c r="J180" s="162">
        <v>0</v>
      </c>
      <c r="K180" s="162">
        <v>0</v>
      </c>
      <c r="L180" s="162">
        <v>0</v>
      </c>
      <c r="M180" s="162">
        <v>0</v>
      </c>
      <c r="N180" s="162">
        <v>0</v>
      </c>
      <c r="O180" s="162">
        <v>0</v>
      </c>
      <c r="P180" s="162">
        <v>0</v>
      </c>
      <c r="Q180" s="162">
        <v>0</v>
      </c>
      <c r="R180" s="162">
        <v>0</v>
      </c>
      <c r="S180" s="162">
        <v>0</v>
      </c>
      <c r="T180" s="162">
        <v>0</v>
      </c>
      <c r="U180" s="162">
        <v>0</v>
      </c>
      <c r="V180" s="78"/>
      <c r="W180" s="105" t="s">
        <v>271</v>
      </c>
      <c r="X180" s="78"/>
      <c r="Y180" s="78"/>
      <c r="Z180" s="78"/>
      <c r="AA180" s="78"/>
      <c r="AB180" s="114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177"/>
    </row>
    <row r="181" spans="1:39" s="20" customFormat="1" ht="77.25" customHeight="1" x14ac:dyDescent="0.35">
      <c r="A181" s="126">
        <v>165</v>
      </c>
      <c r="B181" s="107">
        <v>38</v>
      </c>
      <c r="C181" s="133" t="s">
        <v>218</v>
      </c>
      <c r="D181" s="134" t="s">
        <v>186</v>
      </c>
      <c r="E181" s="137">
        <v>15000</v>
      </c>
      <c r="F181" s="135" t="s">
        <v>26</v>
      </c>
      <c r="G181" s="163">
        <v>0</v>
      </c>
      <c r="H181" s="163">
        <v>0</v>
      </c>
      <c r="I181" s="163">
        <v>0</v>
      </c>
      <c r="J181" s="163">
        <v>0</v>
      </c>
      <c r="K181" s="163">
        <v>0</v>
      </c>
      <c r="L181" s="163">
        <v>0</v>
      </c>
      <c r="M181" s="163">
        <v>0</v>
      </c>
      <c r="N181" s="163">
        <v>0</v>
      </c>
      <c r="O181" s="163">
        <v>0</v>
      </c>
      <c r="P181" s="163">
        <v>0</v>
      </c>
      <c r="Q181" s="163">
        <v>0</v>
      </c>
      <c r="R181" s="163">
        <v>0</v>
      </c>
      <c r="S181" s="163">
        <v>0</v>
      </c>
      <c r="T181" s="163">
        <v>0</v>
      </c>
      <c r="U181" s="163">
        <v>0</v>
      </c>
      <c r="V181" s="78"/>
      <c r="W181" s="105" t="s">
        <v>271</v>
      </c>
      <c r="X181" s="78"/>
      <c r="Y181" s="78"/>
      <c r="Z181" s="78"/>
      <c r="AA181" s="78"/>
      <c r="AB181" s="114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177"/>
    </row>
    <row r="182" spans="1:39" s="20" customFormat="1" ht="77.25" customHeight="1" x14ac:dyDescent="0.35">
      <c r="A182" s="125">
        <v>166</v>
      </c>
      <c r="B182" s="106">
        <v>39</v>
      </c>
      <c r="C182" s="130" t="s">
        <v>233</v>
      </c>
      <c r="D182" s="131" t="s">
        <v>186</v>
      </c>
      <c r="E182" s="136">
        <v>12500</v>
      </c>
      <c r="F182" s="132" t="s">
        <v>26</v>
      </c>
      <c r="G182" s="162">
        <v>0</v>
      </c>
      <c r="H182" s="162">
        <v>0</v>
      </c>
      <c r="I182" s="162">
        <v>0</v>
      </c>
      <c r="J182" s="162">
        <v>0</v>
      </c>
      <c r="K182" s="162">
        <v>0</v>
      </c>
      <c r="L182" s="162">
        <v>0</v>
      </c>
      <c r="M182" s="162">
        <v>0</v>
      </c>
      <c r="N182" s="162">
        <v>0</v>
      </c>
      <c r="O182" s="162">
        <v>0</v>
      </c>
      <c r="P182" s="162">
        <v>0</v>
      </c>
      <c r="Q182" s="162">
        <v>0</v>
      </c>
      <c r="R182" s="162">
        <v>0</v>
      </c>
      <c r="S182" s="162">
        <v>0</v>
      </c>
      <c r="T182" s="162">
        <v>0</v>
      </c>
      <c r="U182" s="162">
        <v>0</v>
      </c>
      <c r="V182" s="78"/>
      <c r="W182" s="105" t="s">
        <v>271</v>
      </c>
      <c r="X182" s="78"/>
      <c r="Y182" s="78"/>
      <c r="Z182" s="78"/>
      <c r="AA182" s="78"/>
      <c r="AB182" s="114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177"/>
    </row>
    <row r="183" spans="1:39" s="20" customFormat="1" ht="77.25" customHeight="1" x14ac:dyDescent="0.35">
      <c r="A183" s="126">
        <v>167</v>
      </c>
      <c r="B183" s="107">
        <v>40</v>
      </c>
      <c r="C183" s="133" t="s">
        <v>248</v>
      </c>
      <c r="D183" s="134" t="s">
        <v>249</v>
      </c>
      <c r="E183" s="137">
        <v>7000</v>
      </c>
      <c r="F183" s="135" t="s">
        <v>26</v>
      </c>
      <c r="G183" s="163">
        <v>0</v>
      </c>
      <c r="H183" s="163">
        <v>0</v>
      </c>
      <c r="I183" s="163" t="s">
        <v>71</v>
      </c>
      <c r="J183" s="163" t="s">
        <v>71</v>
      </c>
      <c r="K183" s="163" t="s">
        <v>71</v>
      </c>
      <c r="L183" s="163" t="s">
        <v>71</v>
      </c>
      <c r="M183" s="163" t="s">
        <v>71</v>
      </c>
      <c r="N183" s="163" t="s">
        <v>71</v>
      </c>
      <c r="O183" s="163" t="s">
        <v>71</v>
      </c>
      <c r="P183" s="163" t="s">
        <v>71</v>
      </c>
      <c r="Q183" s="163">
        <v>0</v>
      </c>
      <c r="R183" s="163">
        <v>0</v>
      </c>
      <c r="S183" s="163" t="s">
        <v>71</v>
      </c>
      <c r="T183" s="163" t="s">
        <v>71</v>
      </c>
      <c r="U183" s="163" t="s">
        <v>71</v>
      </c>
      <c r="V183" s="78"/>
      <c r="W183" s="105" t="s">
        <v>271</v>
      </c>
      <c r="X183" s="78"/>
      <c r="Y183" s="78"/>
      <c r="Z183" s="78"/>
      <c r="AA183" s="78"/>
      <c r="AB183" s="114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177"/>
    </row>
    <row r="184" spans="1:39" s="20" customFormat="1" ht="77.25" customHeight="1" x14ac:dyDescent="0.35">
      <c r="A184" s="125">
        <v>168</v>
      </c>
      <c r="B184" s="106">
        <v>41</v>
      </c>
      <c r="C184" s="130" t="s">
        <v>251</v>
      </c>
      <c r="D184" s="131" t="s">
        <v>173</v>
      </c>
      <c r="E184" s="136">
        <v>5000</v>
      </c>
      <c r="F184" s="132" t="s">
        <v>26</v>
      </c>
      <c r="G184" s="162">
        <v>0</v>
      </c>
      <c r="H184" s="162">
        <v>0</v>
      </c>
      <c r="I184" s="162" t="s">
        <v>71</v>
      </c>
      <c r="J184" s="162" t="s">
        <v>71</v>
      </c>
      <c r="K184" s="162" t="s">
        <v>71</v>
      </c>
      <c r="L184" s="162" t="s">
        <v>71</v>
      </c>
      <c r="M184" s="162" t="s">
        <v>71</v>
      </c>
      <c r="N184" s="162" t="s">
        <v>71</v>
      </c>
      <c r="O184" s="162" t="s">
        <v>71</v>
      </c>
      <c r="P184" s="162" t="s">
        <v>71</v>
      </c>
      <c r="Q184" s="162">
        <v>0</v>
      </c>
      <c r="R184" s="162">
        <v>0</v>
      </c>
      <c r="S184" s="162" t="s">
        <v>71</v>
      </c>
      <c r="T184" s="162" t="s">
        <v>71</v>
      </c>
      <c r="U184" s="162" t="s">
        <v>71</v>
      </c>
      <c r="V184" s="78"/>
      <c r="W184" s="105" t="s">
        <v>271</v>
      </c>
      <c r="X184" s="78"/>
      <c r="Y184" s="81"/>
      <c r="Z184" s="78"/>
      <c r="AA184" s="78"/>
      <c r="AB184" s="114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177"/>
    </row>
    <row r="185" spans="1:39" ht="77.25" customHeight="1" x14ac:dyDescent="0.25">
      <c r="A185" s="126">
        <v>169</v>
      </c>
      <c r="B185" s="107">
        <v>42</v>
      </c>
      <c r="C185" s="133" t="str">
        <f>PROPER("LINA FABIOLA TOLEDO MAZARIEGOS DE SANTIZO")</f>
        <v>Lina Fabiola Toledo Mazariegos De Santizo</v>
      </c>
      <c r="D185" s="134" t="s">
        <v>249</v>
      </c>
      <c r="E185" s="137">
        <v>6000</v>
      </c>
      <c r="F185" s="135" t="s">
        <v>26</v>
      </c>
      <c r="G185" s="163">
        <v>0</v>
      </c>
      <c r="H185" s="163">
        <v>0</v>
      </c>
      <c r="I185" s="163" t="s">
        <v>71</v>
      </c>
      <c r="J185" s="163" t="s">
        <v>71</v>
      </c>
      <c r="K185" s="163" t="s">
        <v>71</v>
      </c>
      <c r="L185" s="163" t="s">
        <v>71</v>
      </c>
      <c r="M185" s="163" t="s">
        <v>71</v>
      </c>
      <c r="N185" s="163" t="s">
        <v>71</v>
      </c>
      <c r="O185" s="163" t="s">
        <v>71</v>
      </c>
      <c r="P185" s="163" t="s">
        <v>71</v>
      </c>
      <c r="Q185" s="163">
        <v>0</v>
      </c>
      <c r="R185" s="163">
        <v>0</v>
      </c>
      <c r="S185" s="163" t="s">
        <v>71</v>
      </c>
      <c r="T185" s="163" t="s">
        <v>71</v>
      </c>
      <c r="U185" s="163" t="s">
        <v>71</v>
      </c>
      <c r="W185" s="105" t="s">
        <v>271</v>
      </c>
    </row>
    <row r="186" spans="1:39" ht="77.25" customHeight="1" x14ac:dyDescent="0.25">
      <c r="A186" s="125">
        <v>170</v>
      </c>
      <c r="B186" s="106">
        <v>43</v>
      </c>
      <c r="C186" s="130" t="str">
        <f>PROPER("JAVIER AUGUSTO PÉREZ MÉNDEZ")</f>
        <v>Javier Augusto Pérez Méndez</v>
      </c>
      <c r="D186" s="131" t="s">
        <v>198</v>
      </c>
      <c r="E186" s="136">
        <v>6000</v>
      </c>
      <c r="F186" s="132" t="s">
        <v>26</v>
      </c>
      <c r="G186" s="162">
        <v>0</v>
      </c>
      <c r="H186" s="162">
        <v>0</v>
      </c>
      <c r="I186" s="162" t="s">
        <v>71</v>
      </c>
      <c r="J186" s="162" t="s">
        <v>71</v>
      </c>
      <c r="K186" s="162" t="s">
        <v>71</v>
      </c>
      <c r="L186" s="162" t="s">
        <v>71</v>
      </c>
      <c r="M186" s="162" t="s">
        <v>71</v>
      </c>
      <c r="N186" s="162" t="s">
        <v>71</v>
      </c>
      <c r="O186" s="162" t="s">
        <v>71</v>
      </c>
      <c r="P186" s="162" t="s">
        <v>71</v>
      </c>
      <c r="Q186" s="162">
        <v>0</v>
      </c>
      <c r="R186" s="162">
        <v>483</v>
      </c>
      <c r="S186" s="162" t="s">
        <v>71</v>
      </c>
      <c r="T186" s="162" t="s">
        <v>71</v>
      </c>
      <c r="U186" s="162" t="s">
        <v>71</v>
      </c>
      <c r="W186" s="105" t="s">
        <v>271</v>
      </c>
    </row>
    <row r="187" spans="1:39" ht="77.25" customHeight="1" x14ac:dyDescent="0.25">
      <c r="A187" s="126">
        <v>171</v>
      </c>
      <c r="B187" s="107">
        <v>44</v>
      </c>
      <c r="C187" s="133" t="str">
        <f>PROPER("HINGRY MYSHELY DE JESÚS DÁVILA ALVAREZ")</f>
        <v>Hingry Myshely De Jesús Dávila Alvarez</v>
      </c>
      <c r="D187" s="134" t="s">
        <v>186</v>
      </c>
      <c r="E187" s="137">
        <v>13200</v>
      </c>
      <c r="F187" s="135" t="s">
        <v>26</v>
      </c>
      <c r="G187" s="163">
        <v>0</v>
      </c>
      <c r="H187" s="163">
        <v>0</v>
      </c>
      <c r="I187" s="163" t="s">
        <v>71</v>
      </c>
      <c r="J187" s="163" t="s">
        <v>71</v>
      </c>
      <c r="K187" s="163" t="s">
        <v>71</v>
      </c>
      <c r="L187" s="163" t="s">
        <v>71</v>
      </c>
      <c r="M187" s="163" t="s">
        <v>71</v>
      </c>
      <c r="N187" s="163" t="s">
        <v>71</v>
      </c>
      <c r="O187" s="163" t="s">
        <v>71</v>
      </c>
      <c r="P187" s="163" t="s">
        <v>71</v>
      </c>
      <c r="Q187" s="163">
        <v>0</v>
      </c>
      <c r="R187" s="163">
        <v>0</v>
      </c>
      <c r="S187" s="163" t="s">
        <v>71</v>
      </c>
      <c r="T187" s="163" t="s">
        <v>71</v>
      </c>
      <c r="U187" s="163" t="s">
        <v>71</v>
      </c>
      <c r="W187" s="105" t="s">
        <v>271</v>
      </c>
    </row>
    <row r="188" spans="1:39" ht="77.25" customHeight="1" x14ac:dyDescent="0.25">
      <c r="A188" s="125">
        <v>172</v>
      </c>
      <c r="B188" s="106">
        <v>45</v>
      </c>
      <c r="C188" s="130" t="str">
        <f>PROPER("DAYHANA MARIA BOLAÑOS LÓPEZ")</f>
        <v>Dayhana Maria Bolaños López</v>
      </c>
      <c r="D188" s="131" t="s">
        <v>186</v>
      </c>
      <c r="E188" s="136">
        <v>4500</v>
      </c>
      <c r="F188" s="132" t="s">
        <v>26</v>
      </c>
      <c r="G188" s="162">
        <v>0</v>
      </c>
      <c r="H188" s="162">
        <v>0</v>
      </c>
      <c r="I188" s="162" t="s">
        <v>71</v>
      </c>
      <c r="J188" s="162" t="s">
        <v>71</v>
      </c>
      <c r="K188" s="162" t="s">
        <v>71</v>
      </c>
      <c r="L188" s="162" t="s">
        <v>71</v>
      </c>
      <c r="M188" s="162" t="s">
        <v>71</v>
      </c>
      <c r="N188" s="162" t="s">
        <v>71</v>
      </c>
      <c r="O188" s="162" t="s">
        <v>71</v>
      </c>
      <c r="P188" s="162" t="s">
        <v>71</v>
      </c>
      <c r="Q188" s="162">
        <v>0</v>
      </c>
      <c r="R188" s="162">
        <v>0</v>
      </c>
      <c r="S188" s="162" t="s">
        <v>71</v>
      </c>
      <c r="T188" s="162" t="s">
        <v>71</v>
      </c>
      <c r="U188" s="162" t="s">
        <v>71</v>
      </c>
      <c r="W188" s="105" t="s">
        <v>271</v>
      </c>
    </row>
    <row r="189" spans="1:39" ht="77.25" customHeight="1" x14ac:dyDescent="0.25">
      <c r="A189" s="126">
        <v>173</v>
      </c>
      <c r="B189" s="107">
        <v>46</v>
      </c>
      <c r="C189" s="133" t="str">
        <f>PROPER("ESWIN DANIEL DÁVILA VIDAL")</f>
        <v>Eswin Daniel Dávila Vidal</v>
      </c>
      <c r="D189" s="134" t="s">
        <v>186</v>
      </c>
      <c r="E189" s="137">
        <v>15000</v>
      </c>
      <c r="F189" s="135" t="s">
        <v>26</v>
      </c>
      <c r="G189" s="163">
        <v>0</v>
      </c>
      <c r="H189" s="163">
        <v>0</v>
      </c>
      <c r="I189" s="163" t="s">
        <v>71</v>
      </c>
      <c r="J189" s="163" t="s">
        <v>71</v>
      </c>
      <c r="K189" s="163" t="s">
        <v>71</v>
      </c>
      <c r="L189" s="163" t="s">
        <v>71</v>
      </c>
      <c r="M189" s="163" t="s">
        <v>71</v>
      </c>
      <c r="N189" s="163" t="s">
        <v>71</v>
      </c>
      <c r="O189" s="163" t="s">
        <v>71</v>
      </c>
      <c r="P189" s="163" t="s">
        <v>71</v>
      </c>
      <c r="Q189" s="163">
        <v>0</v>
      </c>
      <c r="R189" s="163">
        <v>0</v>
      </c>
      <c r="S189" s="163" t="s">
        <v>71</v>
      </c>
      <c r="T189" s="163" t="s">
        <v>71</v>
      </c>
      <c r="U189" s="163" t="s">
        <v>71</v>
      </c>
      <c r="W189" s="105" t="s">
        <v>271</v>
      </c>
    </row>
    <row r="190" spans="1:39" ht="77.25" customHeight="1" x14ac:dyDescent="0.25">
      <c r="A190" s="125">
        <v>174</v>
      </c>
      <c r="B190" s="106">
        <v>47</v>
      </c>
      <c r="C190" s="130" t="str">
        <f>PROPER("RONY ANDRES ZUÑIGA CHAVAC")</f>
        <v>Rony Andres Zuñiga Chavac</v>
      </c>
      <c r="D190" s="131" t="s">
        <v>198</v>
      </c>
      <c r="E190" s="136">
        <v>4000</v>
      </c>
      <c r="F190" s="132" t="s">
        <v>26</v>
      </c>
      <c r="G190" s="162">
        <v>0</v>
      </c>
      <c r="H190" s="162">
        <v>0</v>
      </c>
      <c r="I190" s="162" t="s">
        <v>71</v>
      </c>
      <c r="J190" s="162" t="s">
        <v>71</v>
      </c>
      <c r="K190" s="162" t="s">
        <v>71</v>
      </c>
      <c r="L190" s="162" t="s">
        <v>71</v>
      </c>
      <c r="M190" s="162" t="s">
        <v>71</v>
      </c>
      <c r="N190" s="162" t="s">
        <v>71</v>
      </c>
      <c r="O190" s="162" t="s">
        <v>71</v>
      </c>
      <c r="P190" s="162" t="s">
        <v>71</v>
      </c>
      <c r="Q190" s="162">
        <v>0</v>
      </c>
      <c r="R190" s="162">
        <v>0</v>
      </c>
      <c r="S190" s="162" t="s">
        <v>71</v>
      </c>
      <c r="T190" s="162" t="s">
        <v>71</v>
      </c>
      <c r="U190" s="162" t="s">
        <v>71</v>
      </c>
      <c r="W190" s="105" t="s">
        <v>271</v>
      </c>
    </row>
    <row r="191" spans="1:39" ht="77.25" customHeight="1" x14ac:dyDescent="0.25">
      <c r="A191" s="126">
        <v>175</v>
      </c>
      <c r="B191" s="107">
        <v>48</v>
      </c>
      <c r="C191" s="133" t="str">
        <f>PROPER("LUIS FERNANDO VELA CONDE")</f>
        <v>Luis Fernando Vela Conde</v>
      </c>
      <c r="D191" s="134" t="s">
        <v>179</v>
      </c>
      <c r="E191" s="137">
        <v>4000</v>
      </c>
      <c r="F191" s="135" t="s">
        <v>26</v>
      </c>
      <c r="G191" s="163">
        <v>0</v>
      </c>
      <c r="H191" s="163">
        <v>0</v>
      </c>
      <c r="I191" s="163" t="s">
        <v>71</v>
      </c>
      <c r="J191" s="163" t="s">
        <v>71</v>
      </c>
      <c r="K191" s="163" t="s">
        <v>71</v>
      </c>
      <c r="L191" s="163" t="s">
        <v>71</v>
      </c>
      <c r="M191" s="163" t="s">
        <v>71</v>
      </c>
      <c r="N191" s="163" t="s">
        <v>71</v>
      </c>
      <c r="O191" s="163" t="s">
        <v>71</v>
      </c>
      <c r="P191" s="163" t="s">
        <v>71</v>
      </c>
      <c r="Q191" s="163">
        <v>0</v>
      </c>
      <c r="R191" s="163">
        <v>0</v>
      </c>
      <c r="S191" s="163" t="s">
        <v>71</v>
      </c>
      <c r="T191" s="163" t="s">
        <v>71</v>
      </c>
      <c r="U191" s="163" t="s">
        <v>71</v>
      </c>
      <c r="W191" s="105" t="s">
        <v>271</v>
      </c>
    </row>
    <row r="192" spans="1:39" ht="77.25" customHeight="1" x14ac:dyDescent="0.25">
      <c r="A192" s="125">
        <v>176</v>
      </c>
      <c r="B192" s="106">
        <v>49</v>
      </c>
      <c r="C192" s="130" t="s">
        <v>258</v>
      </c>
      <c r="D192" s="131" t="s">
        <v>283</v>
      </c>
      <c r="E192" s="136">
        <v>6500</v>
      </c>
      <c r="F192" s="132" t="s">
        <v>26</v>
      </c>
      <c r="G192" s="162">
        <v>0</v>
      </c>
      <c r="H192" s="162">
        <v>0</v>
      </c>
      <c r="I192" s="162" t="s">
        <v>71</v>
      </c>
      <c r="J192" s="162" t="s">
        <v>71</v>
      </c>
      <c r="K192" s="162" t="s">
        <v>71</v>
      </c>
      <c r="L192" s="162" t="s">
        <v>71</v>
      </c>
      <c r="M192" s="162" t="s">
        <v>71</v>
      </c>
      <c r="N192" s="162" t="s">
        <v>71</v>
      </c>
      <c r="O192" s="162" t="s">
        <v>71</v>
      </c>
      <c r="P192" s="162" t="s">
        <v>71</v>
      </c>
      <c r="Q192" s="162">
        <v>0</v>
      </c>
      <c r="R192" s="162">
        <v>0</v>
      </c>
      <c r="S192" s="162" t="s">
        <v>71</v>
      </c>
      <c r="T192" s="162" t="s">
        <v>71</v>
      </c>
      <c r="U192" s="162" t="s">
        <v>71</v>
      </c>
      <c r="W192" s="112"/>
    </row>
    <row r="193" spans="1:39" ht="77.25" customHeight="1" x14ac:dyDescent="0.25">
      <c r="A193" s="126">
        <v>177</v>
      </c>
      <c r="B193" s="107">
        <v>50</v>
      </c>
      <c r="C193" s="133" t="s">
        <v>286</v>
      </c>
      <c r="D193" s="134" t="s">
        <v>249</v>
      </c>
      <c r="E193" s="137">
        <v>6500</v>
      </c>
      <c r="F193" s="135" t="s">
        <v>26</v>
      </c>
      <c r="G193" s="163">
        <v>0</v>
      </c>
      <c r="H193" s="163">
        <v>0</v>
      </c>
      <c r="I193" s="163" t="s">
        <v>71</v>
      </c>
      <c r="J193" s="163" t="s">
        <v>71</v>
      </c>
      <c r="K193" s="163" t="s">
        <v>71</v>
      </c>
      <c r="L193" s="163" t="s">
        <v>71</v>
      </c>
      <c r="M193" s="163" t="s">
        <v>71</v>
      </c>
      <c r="N193" s="163" t="s">
        <v>71</v>
      </c>
      <c r="O193" s="163" t="s">
        <v>71</v>
      </c>
      <c r="P193" s="163" t="s">
        <v>71</v>
      </c>
      <c r="Q193" s="163">
        <v>0</v>
      </c>
      <c r="R193" s="163">
        <v>0</v>
      </c>
      <c r="S193" s="163" t="s">
        <v>71</v>
      </c>
      <c r="T193" s="163" t="s">
        <v>71</v>
      </c>
      <c r="U193" s="163" t="s">
        <v>71</v>
      </c>
      <c r="W193" s="112"/>
    </row>
    <row r="194" spans="1:39" ht="77.25" customHeight="1" x14ac:dyDescent="0.25">
      <c r="A194" s="125">
        <v>178</v>
      </c>
      <c r="B194" s="106">
        <v>51</v>
      </c>
      <c r="C194" s="130" t="s">
        <v>287</v>
      </c>
      <c r="D194" s="131" t="s">
        <v>186</v>
      </c>
      <c r="E194" s="136">
        <v>8250</v>
      </c>
      <c r="F194" s="132" t="s">
        <v>26</v>
      </c>
      <c r="G194" s="162">
        <v>0</v>
      </c>
      <c r="H194" s="162">
        <v>0</v>
      </c>
      <c r="I194" s="162" t="s">
        <v>71</v>
      </c>
      <c r="J194" s="162" t="s">
        <v>71</v>
      </c>
      <c r="K194" s="162" t="s">
        <v>71</v>
      </c>
      <c r="L194" s="162" t="s">
        <v>71</v>
      </c>
      <c r="M194" s="162" t="s">
        <v>71</v>
      </c>
      <c r="N194" s="162" t="s">
        <v>71</v>
      </c>
      <c r="O194" s="162" t="s">
        <v>71</v>
      </c>
      <c r="P194" s="162" t="s">
        <v>71</v>
      </c>
      <c r="Q194" s="162">
        <v>0</v>
      </c>
      <c r="R194" s="162">
        <v>0</v>
      </c>
      <c r="S194" s="162" t="s">
        <v>71</v>
      </c>
      <c r="T194" s="162" t="s">
        <v>71</v>
      </c>
      <c r="U194" s="162" t="s">
        <v>71</v>
      </c>
      <c r="W194" s="112"/>
    </row>
    <row r="195" spans="1:39" ht="77.25" customHeight="1" x14ac:dyDescent="0.25">
      <c r="A195" s="126">
        <v>179</v>
      </c>
      <c r="B195" s="107">
        <v>52</v>
      </c>
      <c r="C195" s="133" t="s">
        <v>288</v>
      </c>
      <c r="D195" s="134" t="s">
        <v>249</v>
      </c>
      <c r="E195" s="137">
        <v>3500</v>
      </c>
      <c r="F195" s="135" t="s">
        <v>26</v>
      </c>
      <c r="G195" s="163">
        <v>0</v>
      </c>
      <c r="H195" s="163">
        <v>0</v>
      </c>
      <c r="I195" s="163" t="s">
        <v>71</v>
      </c>
      <c r="J195" s="163" t="s">
        <v>71</v>
      </c>
      <c r="K195" s="163" t="s">
        <v>71</v>
      </c>
      <c r="L195" s="163" t="s">
        <v>71</v>
      </c>
      <c r="M195" s="163" t="s">
        <v>71</v>
      </c>
      <c r="N195" s="163" t="s">
        <v>71</v>
      </c>
      <c r="O195" s="163" t="s">
        <v>71</v>
      </c>
      <c r="P195" s="163" t="s">
        <v>71</v>
      </c>
      <c r="Q195" s="163">
        <v>0</v>
      </c>
      <c r="R195" s="163">
        <v>0</v>
      </c>
      <c r="S195" s="163" t="s">
        <v>71</v>
      </c>
      <c r="T195" s="163" t="s">
        <v>71</v>
      </c>
      <c r="U195" s="163" t="s">
        <v>71</v>
      </c>
      <c r="W195" s="112"/>
    </row>
    <row r="196" spans="1:39" ht="77.25" customHeight="1" x14ac:dyDescent="0.25">
      <c r="A196" s="125">
        <v>180</v>
      </c>
      <c r="B196" s="106">
        <v>53</v>
      </c>
      <c r="C196" s="130" t="s">
        <v>289</v>
      </c>
      <c r="D196" s="131" t="s">
        <v>284</v>
      </c>
      <c r="E196" s="136">
        <v>6500</v>
      </c>
      <c r="F196" s="132" t="s">
        <v>26</v>
      </c>
      <c r="G196" s="162">
        <v>0</v>
      </c>
      <c r="H196" s="162">
        <v>0</v>
      </c>
      <c r="I196" s="162" t="s">
        <v>71</v>
      </c>
      <c r="J196" s="162" t="s">
        <v>71</v>
      </c>
      <c r="K196" s="162" t="s">
        <v>71</v>
      </c>
      <c r="L196" s="162" t="s">
        <v>71</v>
      </c>
      <c r="M196" s="162" t="s">
        <v>71</v>
      </c>
      <c r="N196" s="162" t="s">
        <v>71</v>
      </c>
      <c r="O196" s="162" t="s">
        <v>71</v>
      </c>
      <c r="P196" s="162" t="s">
        <v>71</v>
      </c>
      <c r="Q196" s="162">
        <v>0</v>
      </c>
      <c r="R196" s="162">
        <v>483</v>
      </c>
      <c r="S196" s="162" t="s">
        <v>71</v>
      </c>
      <c r="T196" s="162" t="s">
        <v>71</v>
      </c>
      <c r="U196" s="162" t="s">
        <v>71</v>
      </c>
      <c r="W196" s="112"/>
      <c r="AC196" s="98"/>
    </row>
    <row r="197" spans="1:39" ht="77.25" customHeight="1" x14ac:dyDescent="0.25">
      <c r="A197" s="126">
        <v>181</v>
      </c>
      <c r="B197" s="107">
        <v>54</v>
      </c>
      <c r="C197" s="133" t="s">
        <v>290</v>
      </c>
      <c r="D197" s="134" t="s">
        <v>285</v>
      </c>
      <c r="E197" s="137">
        <v>6500</v>
      </c>
      <c r="F197" s="135" t="s">
        <v>26</v>
      </c>
      <c r="G197" s="163">
        <v>0</v>
      </c>
      <c r="H197" s="163">
        <v>0</v>
      </c>
      <c r="I197" s="163" t="s">
        <v>71</v>
      </c>
      <c r="J197" s="163" t="s">
        <v>71</v>
      </c>
      <c r="K197" s="163" t="s">
        <v>71</v>
      </c>
      <c r="L197" s="163" t="s">
        <v>71</v>
      </c>
      <c r="M197" s="163" t="s">
        <v>71</v>
      </c>
      <c r="N197" s="163" t="s">
        <v>71</v>
      </c>
      <c r="O197" s="163" t="s">
        <v>71</v>
      </c>
      <c r="P197" s="163" t="s">
        <v>71</v>
      </c>
      <c r="Q197" s="163">
        <v>0</v>
      </c>
      <c r="R197" s="163">
        <v>0</v>
      </c>
      <c r="S197" s="163" t="s">
        <v>71</v>
      </c>
      <c r="T197" s="163" t="s">
        <v>71</v>
      </c>
      <c r="U197" s="163" t="s">
        <v>71</v>
      </c>
      <c r="W197" s="112"/>
      <c r="AB197" s="116"/>
    </row>
    <row r="198" spans="1:39" s="20" customFormat="1" ht="77.25" customHeight="1" x14ac:dyDescent="0.35">
      <c r="A198" s="125">
        <v>182</v>
      </c>
      <c r="B198" s="106">
        <v>55</v>
      </c>
      <c r="C198" s="130" t="s">
        <v>230</v>
      </c>
      <c r="D198" s="131" t="s">
        <v>231</v>
      </c>
      <c r="E198" s="136">
        <v>0</v>
      </c>
      <c r="F198" s="132" t="s">
        <v>26</v>
      </c>
      <c r="G198" s="162">
        <v>0</v>
      </c>
      <c r="H198" s="162">
        <v>0</v>
      </c>
      <c r="I198" s="162">
        <v>0</v>
      </c>
      <c r="J198" s="162">
        <v>0</v>
      </c>
      <c r="K198" s="162">
        <v>0</v>
      </c>
      <c r="L198" s="162">
        <v>0</v>
      </c>
      <c r="M198" s="162">
        <v>0</v>
      </c>
      <c r="N198" s="162">
        <v>0</v>
      </c>
      <c r="O198" s="162">
        <v>0</v>
      </c>
      <c r="P198" s="162">
        <v>0</v>
      </c>
      <c r="Q198" s="162">
        <v>0</v>
      </c>
      <c r="R198" s="162">
        <v>0</v>
      </c>
      <c r="S198" s="162">
        <v>0</v>
      </c>
      <c r="T198" s="162">
        <v>0</v>
      </c>
      <c r="U198" s="162">
        <v>0</v>
      </c>
      <c r="V198" s="78"/>
      <c r="W198" s="105" t="s">
        <v>271</v>
      </c>
      <c r="X198" s="78"/>
      <c r="Y198" s="78"/>
      <c r="Z198" s="78"/>
      <c r="AA198" s="78"/>
      <c r="AB198" s="114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177"/>
    </row>
    <row r="199" spans="1:39" s="20" customFormat="1" ht="77.25" customHeight="1" x14ac:dyDescent="0.35">
      <c r="A199" s="126">
        <v>183</v>
      </c>
      <c r="B199" s="107">
        <v>56</v>
      </c>
      <c r="C199" s="133" t="s">
        <v>185</v>
      </c>
      <c r="D199" s="134" t="s">
        <v>171</v>
      </c>
      <c r="E199" s="137">
        <f>5800+6000</f>
        <v>11800</v>
      </c>
      <c r="F199" s="135" t="s">
        <v>26</v>
      </c>
      <c r="G199" s="163">
        <v>0</v>
      </c>
      <c r="H199" s="163">
        <v>0</v>
      </c>
      <c r="I199" s="163">
        <v>0</v>
      </c>
      <c r="J199" s="163">
        <v>0</v>
      </c>
      <c r="K199" s="163">
        <v>0</v>
      </c>
      <c r="L199" s="163">
        <v>0</v>
      </c>
      <c r="M199" s="163">
        <v>0</v>
      </c>
      <c r="N199" s="163">
        <v>0</v>
      </c>
      <c r="O199" s="163">
        <v>0</v>
      </c>
      <c r="P199" s="163">
        <v>0</v>
      </c>
      <c r="Q199" s="163">
        <v>0</v>
      </c>
      <c r="R199" s="163">
        <v>0</v>
      </c>
      <c r="S199" s="163">
        <v>0</v>
      </c>
      <c r="T199" s="163">
        <v>0</v>
      </c>
      <c r="U199" s="163">
        <v>0</v>
      </c>
      <c r="V199" s="78"/>
      <c r="W199" s="105" t="s">
        <v>271</v>
      </c>
      <c r="X199" s="78"/>
      <c r="Y199" s="78"/>
      <c r="Z199" s="78"/>
      <c r="AA199" s="78"/>
      <c r="AB199" s="114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177"/>
    </row>
    <row r="200" spans="1:39" s="20" customFormat="1" ht="77.25" customHeight="1" x14ac:dyDescent="0.35">
      <c r="A200" s="125">
        <v>184</v>
      </c>
      <c r="B200" s="106">
        <v>57</v>
      </c>
      <c r="C200" s="130" t="s">
        <v>176</v>
      </c>
      <c r="D200" s="131" t="s">
        <v>177</v>
      </c>
      <c r="E200" s="136">
        <f>5316.67+5500</f>
        <v>10816.67</v>
      </c>
      <c r="F200" s="132" t="s">
        <v>26</v>
      </c>
      <c r="G200" s="162">
        <v>0</v>
      </c>
      <c r="H200" s="162">
        <v>0</v>
      </c>
      <c r="I200" s="162">
        <v>0</v>
      </c>
      <c r="J200" s="162">
        <v>0</v>
      </c>
      <c r="K200" s="162">
        <v>0</v>
      </c>
      <c r="L200" s="162">
        <v>0</v>
      </c>
      <c r="M200" s="162">
        <v>0</v>
      </c>
      <c r="N200" s="162">
        <v>0</v>
      </c>
      <c r="O200" s="162">
        <v>0</v>
      </c>
      <c r="P200" s="162">
        <v>0</v>
      </c>
      <c r="Q200" s="162">
        <v>0</v>
      </c>
      <c r="R200" s="162">
        <v>0</v>
      </c>
      <c r="S200" s="162">
        <v>0</v>
      </c>
      <c r="T200" s="162">
        <v>0</v>
      </c>
      <c r="U200" s="162">
        <v>0</v>
      </c>
      <c r="V200" s="78"/>
      <c r="W200" s="105" t="s">
        <v>271</v>
      </c>
      <c r="X200" s="78"/>
      <c r="Y200" s="78"/>
      <c r="Z200" s="78"/>
      <c r="AA200" s="78"/>
      <c r="AB200" s="114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177"/>
    </row>
    <row r="201" spans="1:39" s="20" customFormat="1" ht="77.25" customHeight="1" x14ac:dyDescent="0.35">
      <c r="A201" s="126">
        <v>185</v>
      </c>
      <c r="B201" s="107">
        <v>58</v>
      </c>
      <c r="C201" s="133" t="s">
        <v>180</v>
      </c>
      <c r="D201" s="134" t="s">
        <v>171</v>
      </c>
      <c r="E201" s="137">
        <f>7733.33+8000</f>
        <v>15733.33</v>
      </c>
      <c r="F201" s="135" t="s">
        <v>26</v>
      </c>
      <c r="G201" s="163">
        <v>0</v>
      </c>
      <c r="H201" s="163">
        <v>0</v>
      </c>
      <c r="I201" s="163" t="s">
        <v>71</v>
      </c>
      <c r="J201" s="163" t="s">
        <v>71</v>
      </c>
      <c r="K201" s="163" t="s">
        <v>71</v>
      </c>
      <c r="L201" s="163" t="s">
        <v>71</v>
      </c>
      <c r="M201" s="163" t="s">
        <v>71</v>
      </c>
      <c r="N201" s="163" t="s">
        <v>71</v>
      </c>
      <c r="O201" s="163" t="s">
        <v>71</v>
      </c>
      <c r="P201" s="163" t="s">
        <v>71</v>
      </c>
      <c r="Q201" s="163">
        <v>0</v>
      </c>
      <c r="R201" s="163">
        <v>0</v>
      </c>
      <c r="S201" s="163" t="s">
        <v>71</v>
      </c>
      <c r="T201" s="163" t="s">
        <v>71</v>
      </c>
      <c r="U201" s="163" t="s">
        <v>71</v>
      </c>
      <c r="V201" s="78"/>
      <c r="W201" s="105" t="s">
        <v>271</v>
      </c>
      <c r="X201" s="78"/>
      <c r="Y201" s="78"/>
      <c r="Z201" s="78"/>
      <c r="AA201" s="78"/>
      <c r="AB201" s="114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177"/>
    </row>
    <row r="202" spans="1:39" s="20" customFormat="1" ht="77.25" customHeight="1" x14ac:dyDescent="0.35">
      <c r="A202" s="125">
        <v>186</v>
      </c>
      <c r="B202" s="106">
        <v>59</v>
      </c>
      <c r="C202" s="130" t="s">
        <v>181</v>
      </c>
      <c r="D202" s="131" t="s">
        <v>182</v>
      </c>
      <c r="E202" s="136">
        <f>4833.33+5000</f>
        <v>9833.33</v>
      </c>
      <c r="F202" s="132" t="s">
        <v>26</v>
      </c>
      <c r="G202" s="162">
        <v>0</v>
      </c>
      <c r="H202" s="162">
        <v>0</v>
      </c>
      <c r="I202" s="162">
        <v>0</v>
      </c>
      <c r="J202" s="162">
        <v>0</v>
      </c>
      <c r="K202" s="162">
        <v>0</v>
      </c>
      <c r="L202" s="162">
        <v>0</v>
      </c>
      <c r="M202" s="162">
        <v>0</v>
      </c>
      <c r="N202" s="162">
        <v>0</v>
      </c>
      <c r="O202" s="162">
        <v>0</v>
      </c>
      <c r="P202" s="162">
        <v>0</v>
      </c>
      <c r="Q202" s="162">
        <v>0</v>
      </c>
      <c r="R202" s="162">
        <v>0</v>
      </c>
      <c r="S202" s="162">
        <v>0</v>
      </c>
      <c r="T202" s="162">
        <v>0</v>
      </c>
      <c r="U202" s="162">
        <v>0</v>
      </c>
      <c r="V202" s="78"/>
      <c r="W202" s="105" t="s">
        <v>271</v>
      </c>
      <c r="X202" s="78"/>
      <c r="Y202" s="78"/>
      <c r="Z202" s="78"/>
      <c r="AA202" s="78"/>
      <c r="AB202" s="114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177"/>
    </row>
    <row r="203" spans="1:39" s="20" customFormat="1" ht="77.25" customHeight="1" x14ac:dyDescent="0.35">
      <c r="A203" s="126">
        <v>187</v>
      </c>
      <c r="B203" s="107">
        <v>60</v>
      </c>
      <c r="C203" s="133" t="s">
        <v>178</v>
      </c>
      <c r="D203" s="134" t="s">
        <v>177</v>
      </c>
      <c r="E203" s="137">
        <f>9666.67+10000</f>
        <v>19666.669999999998</v>
      </c>
      <c r="F203" s="135" t="s">
        <v>26</v>
      </c>
      <c r="G203" s="163">
        <v>0</v>
      </c>
      <c r="H203" s="163">
        <v>0</v>
      </c>
      <c r="I203" s="163">
        <v>0</v>
      </c>
      <c r="J203" s="163">
        <v>0</v>
      </c>
      <c r="K203" s="163">
        <v>0</v>
      </c>
      <c r="L203" s="163">
        <v>0</v>
      </c>
      <c r="M203" s="163">
        <v>0</v>
      </c>
      <c r="N203" s="163">
        <v>0</v>
      </c>
      <c r="O203" s="163">
        <v>0</v>
      </c>
      <c r="P203" s="163">
        <v>0</v>
      </c>
      <c r="Q203" s="163">
        <v>0</v>
      </c>
      <c r="R203" s="163">
        <v>0</v>
      </c>
      <c r="S203" s="163">
        <v>0</v>
      </c>
      <c r="T203" s="163">
        <v>0</v>
      </c>
      <c r="U203" s="163">
        <v>0</v>
      </c>
      <c r="V203" s="78"/>
      <c r="W203" s="105" t="s">
        <v>271</v>
      </c>
      <c r="X203" s="78"/>
      <c r="Y203" s="78"/>
      <c r="Z203" s="78"/>
      <c r="AA203" s="78"/>
      <c r="AB203" s="114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177"/>
    </row>
    <row r="204" spans="1:39" s="20" customFormat="1" ht="77.25" customHeight="1" x14ac:dyDescent="0.35">
      <c r="A204" s="125">
        <v>188</v>
      </c>
      <c r="B204" s="106">
        <v>61</v>
      </c>
      <c r="C204" s="130" t="s">
        <v>175</v>
      </c>
      <c r="D204" s="131" t="s">
        <v>173</v>
      </c>
      <c r="E204" s="136">
        <f>6766.67+7000</f>
        <v>13766.67</v>
      </c>
      <c r="F204" s="132" t="s">
        <v>26</v>
      </c>
      <c r="G204" s="162">
        <v>0</v>
      </c>
      <c r="H204" s="162">
        <v>0</v>
      </c>
      <c r="I204" s="162" t="s">
        <v>71</v>
      </c>
      <c r="J204" s="162" t="s">
        <v>71</v>
      </c>
      <c r="K204" s="162" t="s">
        <v>71</v>
      </c>
      <c r="L204" s="162" t="s">
        <v>71</v>
      </c>
      <c r="M204" s="162" t="s">
        <v>71</v>
      </c>
      <c r="N204" s="162" t="s">
        <v>71</v>
      </c>
      <c r="O204" s="162" t="s">
        <v>71</v>
      </c>
      <c r="P204" s="162" t="s">
        <v>71</v>
      </c>
      <c r="Q204" s="162">
        <v>0</v>
      </c>
      <c r="R204" s="162">
        <v>0</v>
      </c>
      <c r="S204" s="162" t="s">
        <v>71</v>
      </c>
      <c r="T204" s="162" t="s">
        <v>71</v>
      </c>
      <c r="U204" s="162" t="s">
        <v>71</v>
      </c>
      <c r="V204" s="78"/>
      <c r="W204" s="105" t="s">
        <v>271</v>
      </c>
      <c r="X204" s="78"/>
      <c r="Y204" s="78"/>
      <c r="Z204" s="78"/>
      <c r="AA204" s="78"/>
      <c r="AB204" s="114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177"/>
    </row>
    <row r="205" spans="1:39" s="20" customFormat="1" ht="77.25" customHeight="1" x14ac:dyDescent="0.35">
      <c r="A205" s="179">
        <v>189</v>
      </c>
      <c r="B205" s="180">
        <v>62</v>
      </c>
      <c r="C205" s="181" t="s">
        <v>187</v>
      </c>
      <c r="D205" s="182" t="s">
        <v>177</v>
      </c>
      <c r="E205" s="183">
        <v>11800</v>
      </c>
      <c r="F205" s="184" t="s">
        <v>26</v>
      </c>
      <c r="G205" s="185">
        <v>0</v>
      </c>
      <c r="H205" s="185">
        <v>0</v>
      </c>
      <c r="I205" s="185">
        <v>0</v>
      </c>
      <c r="J205" s="185">
        <v>0</v>
      </c>
      <c r="K205" s="185">
        <v>0</v>
      </c>
      <c r="L205" s="185">
        <v>0</v>
      </c>
      <c r="M205" s="185">
        <v>0</v>
      </c>
      <c r="N205" s="185">
        <v>0</v>
      </c>
      <c r="O205" s="185">
        <v>0</v>
      </c>
      <c r="P205" s="185">
        <v>0</v>
      </c>
      <c r="Q205" s="185">
        <v>0</v>
      </c>
      <c r="R205" s="185">
        <v>0</v>
      </c>
      <c r="S205" s="185">
        <v>0</v>
      </c>
      <c r="T205" s="185">
        <v>0</v>
      </c>
      <c r="U205" s="185">
        <v>0</v>
      </c>
      <c r="V205" s="78"/>
      <c r="W205" s="105" t="s">
        <v>271</v>
      </c>
      <c r="X205" s="78"/>
      <c r="Y205" s="78"/>
      <c r="Z205" s="78"/>
      <c r="AA205" s="78"/>
      <c r="AB205" s="114"/>
      <c r="AC205" s="78"/>
      <c r="AD205" s="129"/>
      <c r="AE205" s="78"/>
      <c r="AF205" s="78"/>
      <c r="AG205" s="78"/>
      <c r="AH205" s="78"/>
      <c r="AI205" s="78"/>
      <c r="AJ205" s="78"/>
      <c r="AK205" s="78"/>
      <c r="AL205" s="78"/>
      <c r="AM205" s="177"/>
    </row>
    <row r="206" spans="1:39" ht="23.25" customHeight="1" x14ac:dyDescent="0.25">
      <c r="A206" s="196" t="s">
        <v>303</v>
      </c>
      <c r="B206" s="197"/>
      <c r="C206" s="197"/>
      <c r="D206" s="197"/>
      <c r="E206" s="197"/>
      <c r="F206" s="197"/>
      <c r="G206" s="197"/>
      <c r="H206" s="197"/>
      <c r="I206" s="197"/>
      <c r="J206" s="197"/>
      <c r="K206" s="197"/>
      <c r="L206" s="197"/>
      <c r="M206" s="197"/>
      <c r="N206" s="197"/>
      <c r="O206" s="197"/>
      <c r="P206" s="197"/>
      <c r="Q206" s="197"/>
      <c r="R206" s="197"/>
      <c r="S206" s="197"/>
      <c r="T206" s="197"/>
      <c r="U206" s="197"/>
      <c r="V206" s="198"/>
    </row>
    <row r="207" spans="1:39" ht="23.25" customHeight="1" x14ac:dyDescent="0.25">
      <c r="A207" s="199"/>
      <c r="B207" s="200"/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1"/>
    </row>
    <row r="208" spans="1:39" ht="23.25" customHeight="1" x14ac:dyDescent="0.25">
      <c r="A208" s="199"/>
      <c r="B208" s="200"/>
      <c r="C208" s="200"/>
      <c r="D208" s="200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1"/>
    </row>
    <row r="209" spans="1:23" ht="258" customHeight="1" x14ac:dyDescent="0.25">
      <c r="A209" s="202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03"/>
      <c r="S209" s="203"/>
      <c r="T209" s="203"/>
      <c r="U209" s="203"/>
      <c r="V209" s="204"/>
    </row>
    <row r="210" spans="1:23" ht="7.5" customHeight="1" x14ac:dyDescent="0.35">
      <c r="A210" s="205" t="s">
        <v>295</v>
      </c>
      <c r="B210" s="206"/>
      <c r="C210" s="206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7"/>
      <c r="W210" s="82"/>
    </row>
    <row r="211" spans="1:23" ht="15" customHeight="1" x14ac:dyDescent="0.25">
      <c r="A211" s="208"/>
      <c r="B211" s="209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10"/>
    </row>
    <row r="212" spans="1:23" ht="15" customHeight="1" x14ac:dyDescent="0.25">
      <c r="A212" s="211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3"/>
    </row>
  </sheetData>
  <mergeCells count="33">
    <mergeCell ref="A210:V212"/>
    <mergeCell ref="S7:U7"/>
    <mergeCell ref="A8:U8"/>
    <mergeCell ref="A9:U9"/>
    <mergeCell ref="A11:U11"/>
    <mergeCell ref="A33:U33"/>
    <mergeCell ref="A12:B12"/>
    <mergeCell ref="A13:B13"/>
    <mergeCell ref="A14:B14"/>
    <mergeCell ref="A15:B15"/>
    <mergeCell ref="A16:B16"/>
    <mergeCell ref="A17:B17"/>
    <mergeCell ref="A27:B27"/>
    <mergeCell ref="A10:B10"/>
    <mergeCell ref="A28:B28"/>
    <mergeCell ref="A32:B32"/>
    <mergeCell ref="A37:U37"/>
    <mergeCell ref="A126:U126"/>
    <mergeCell ref="A143:U143"/>
    <mergeCell ref="A35:U35"/>
    <mergeCell ref="A206:V209"/>
    <mergeCell ref="A18:B18"/>
    <mergeCell ref="A19:B19"/>
    <mergeCell ref="A20:B20"/>
    <mergeCell ref="A21:B21"/>
    <mergeCell ref="A22:B22"/>
    <mergeCell ref="A31:B31"/>
    <mergeCell ref="A23:B23"/>
    <mergeCell ref="A24:B24"/>
    <mergeCell ref="A25:B25"/>
    <mergeCell ref="A26:B26"/>
    <mergeCell ref="A30:B30"/>
    <mergeCell ref="A29:B29"/>
  </mergeCells>
  <printOptions horizontalCentered="1"/>
  <pageMargins left="0.19685039370078741" right="0" top="0.35433070866141736" bottom="1.1023622047244095" header="0.31496062992125984" footer="0.31496062992125984"/>
  <pageSetup paperSize="5" scale="30" orientation="portrait" r:id="rId1"/>
  <headerFooter>
    <oddFooter>&amp;C&amp;"KaiTi,Normal"&amp;20&amp;KC00000Página &amp;P</oddFooter>
  </headerFooter>
  <rowBreaks count="5" manualBreakCount="5">
    <brk id="56" max="22" man="1"/>
    <brk id="102" max="22" man="1"/>
    <brk id="125" max="22" man="1"/>
    <brk id="163" max="22" man="1"/>
    <brk id="197" max="22" man="1"/>
  </rowBreaks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D0D81-156F-47CD-8E8E-81FD4739CFD4}">
  <dimension ref="A1:AK217"/>
  <sheetViews>
    <sheetView zoomScale="72" zoomScaleNormal="72" workbookViewId="0">
      <selection activeCell="D15" sqref="D15"/>
    </sheetView>
  </sheetViews>
  <sheetFormatPr baseColWidth="10" defaultRowHeight="15" x14ac:dyDescent="0.25"/>
  <cols>
    <col min="1" max="1" width="5.85546875" customWidth="1"/>
    <col min="2" max="2" width="4.42578125" customWidth="1"/>
    <col min="3" max="3" width="37.85546875" customWidth="1"/>
    <col min="4" max="4" width="40.5703125" customWidth="1"/>
    <col min="5" max="5" width="20.140625" customWidth="1"/>
    <col min="6" max="6" width="11.42578125" customWidth="1"/>
    <col min="7" max="7" width="15" customWidth="1"/>
    <col min="8" max="8" width="17.5703125" customWidth="1"/>
    <col min="9" max="9" width="12.7109375" customWidth="1"/>
    <col min="10" max="10" width="15.140625" customWidth="1"/>
    <col min="11" max="11" width="17.28515625" customWidth="1"/>
    <col min="12" max="14" width="15.140625" customWidth="1"/>
    <col min="15" max="15" width="15" customWidth="1"/>
    <col min="16" max="16" width="17.7109375" customWidth="1"/>
    <col min="17" max="17" width="15.140625" customWidth="1"/>
    <col min="18" max="18" width="12.140625" customWidth="1"/>
    <col min="19" max="19" width="10.140625" customWidth="1"/>
    <col min="20" max="20" width="12.140625" customWidth="1"/>
    <col min="21" max="21" width="24.28515625" style="76" customWidth="1"/>
    <col min="22" max="22" width="17.140625" style="76" bestFit="1" customWidth="1"/>
    <col min="23" max="23" width="17.5703125" style="76" bestFit="1" customWidth="1"/>
    <col min="24" max="37" width="11.42578125" style="76"/>
  </cols>
  <sheetData>
    <row r="1" spans="1:37" ht="30.75" customHeight="1" x14ac:dyDescent="0.25">
      <c r="A1" s="91" t="s">
        <v>0</v>
      </c>
      <c r="B1" s="43"/>
      <c r="C1" s="44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7" ht="34.5" customHeight="1" x14ac:dyDescent="0.6">
      <c r="A2" s="92" t="s">
        <v>1</v>
      </c>
      <c r="B2" s="92"/>
      <c r="C2" s="45"/>
      <c r="D2" s="3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7" ht="31.5" customHeight="1" x14ac:dyDescent="0.6">
      <c r="A3" s="92" t="s">
        <v>2</v>
      </c>
      <c r="B3" s="92"/>
      <c r="C3" s="46"/>
      <c r="D3" s="6"/>
      <c r="E3" s="6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37" ht="31.5" customHeight="1" x14ac:dyDescent="0.6">
      <c r="A4" s="93" t="s">
        <v>260</v>
      </c>
      <c r="B4" s="93"/>
      <c r="C4" s="46"/>
      <c r="D4" s="5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37" ht="31.5" customHeight="1" x14ac:dyDescent="0.6">
      <c r="A5" s="93" t="s">
        <v>261</v>
      </c>
      <c r="B5" s="93"/>
      <c r="C5" s="47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37" ht="31.5" customHeight="1" x14ac:dyDescent="0.6">
      <c r="A6" s="93" t="s">
        <v>262</v>
      </c>
      <c r="B6" s="93"/>
      <c r="C6" s="47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37" ht="39.75" x14ac:dyDescent="0.6">
      <c r="A7" s="94" t="s">
        <v>257</v>
      </c>
      <c r="B7" s="94"/>
      <c r="C7" s="8"/>
      <c r="D7" s="8"/>
      <c r="E7" s="8"/>
      <c r="F7" s="9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214">
        <f ca="1">NOW()</f>
        <v>45604.44506701389</v>
      </c>
      <c r="S7" s="215"/>
      <c r="T7" s="215"/>
    </row>
    <row r="8" spans="1:37" ht="36" x14ac:dyDescent="0.25">
      <c r="A8" s="239" t="s">
        <v>3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</row>
    <row r="9" spans="1:37" ht="28.5" x14ac:dyDescent="0.45">
      <c r="A9" s="240" t="s">
        <v>250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</row>
    <row r="10" spans="1:37" ht="60" x14ac:dyDescent="0.25">
      <c r="A10" s="220" t="s">
        <v>4</v>
      </c>
      <c r="B10" s="221"/>
      <c r="C10" s="48" t="s">
        <v>5</v>
      </c>
      <c r="D10" s="48" t="s">
        <v>6</v>
      </c>
      <c r="E10" s="49" t="s">
        <v>7</v>
      </c>
      <c r="F10" s="49" t="s">
        <v>8</v>
      </c>
      <c r="G10" s="50" t="s">
        <v>9</v>
      </c>
      <c r="H10" s="49" t="s">
        <v>10</v>
      </c>
      <c r="I10" s="51" t="s">
        <v>11</v>
      </c>
      <c r="J10" s="52" t="s">
        <v>12</v>
      </c>
      <c r="K10" s="51" t="s">
        <v>13</v>
      </c>
      <c r="L10" s="52" t="s">
        <v>14</v>
      </c>
      <c r="M10" s="49" t="s">
        <v>15</v>
      </c>
      <c r="N10" s="50" t="s">
        <v>16</v>
      </c>
      <c r="O10" s="49" t="s">
        <v>17</v>
      </c>
      <c r="P10" s="10" t="s">
        <v>18</v>
      </c>
      <c r="Q10" s="52" t="s">
        <v>19</v>
      </c>
      <c r="R10" s="10" t="s">
        <v>20</v>
      </c>
      <c r="S10" s="51" t="s">
        <v>21</v>
      </c>
      <c r="T10" s="51" t="s">
        <v>22</v>
      </c>
    </row>
    <row r="11" spans="1:37" ht="45.75" x14ac:dyDescent="0.25">
      <c r="A11" s="218" t="s">
        <v>23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</row>
    <row r="12" spans="1:37" s="20" customFormat="1" ht="58.5" customHeight="1" x14ac:dyDescent="0.35">
      <c r="A12" s="234">
        <v>1</v>
      </c>
      <c r="B12" s="235"/>
      <c r="C12" s="53" t="s">
        <v>24</v>
      </c>
      <c r="D12" s="53" t="s">
        <v>25</v>
      </c>
      <c r="E12" s="19">
        <v>2315</v>
      </c>
      <c r="F12" s="18" t="s">
        <v>26</v>
      </c>
      <c r="G12" s="19">
        <v>0</v>
      </c>
      <c r="H12" s="19">
        <v>0</v>
      </c>
      <c r="I12" s="19">
        <v>0</v>
      </c>
      <c r="J12" s="19">
        <v>700</v>
      </c>
      <c r="K12" s="19">
        <v>0</v>
      </c>
      <c r="L12" s="19">
        <v>250</v>
      </c>
      <c r="M12" s="19">
        <v>0</v>
      </c>
      <c r="N12" s="19">
        <v>0</v>
      </c>
      <c r="O12" s="19">
        <v>75</v>
      </c>
      <c r="P12" s="19">
        <v>0</v>
      </c>
      <c r="Q12" s="17">
        <v>892</v>
      </c>
      <c r="R12" s="17">
        <v>0</v>
      </c>
      <c r="S12" s="17">
        <v>0</v>
      </c>
      <c r="T12" s="17">
        <v>0</v>
      </c>
      <c r="U12" s="77">
        <f>SUM(E12:T12)</f>
        <v>4232</v>
      </c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</row>
    <row r="13" spans="1:37" s="20" customFormat="1" ht="58.5" customHeight="1" x14ac:dyDescent="0.35">
      <c r="A13" s="232">
        <v>2</v>
      </c>
      <c r="B13" s="233"/>
      <c r="C13" s="54" t="s">
        <v>27</v>
      </c>
      <c r="D13" s="55" t="s">
        <v>28</v>
      </c>
      <c r="E13" s="21">
        <v>2441</v>
      </c>
      <c r="F13" s="22" t="s">
        <v>26</v>
      </c>
      <c r="G13" s="21">
        <v>0</v>
      </c>
      <c r="H13" s="21">
        <v>0</v>
      </c>
      <c r="I13" s="21">
        <v>0</v>
      </c>
      <c r="J13" s="21">
        <v>700</v>
      </c>
      <c r="K13" s="21">
        <v>0</v>
      </c>
      <c r="L13" s="21">
        <v>250</v>
      </c>
      <c r="M13" s="21">
        <v>0</v>
      </c>
      <c r="N13" s="21">
        <v>0</v>
      </c>
      <c r="O13" s="21">
        <v>75</v>
      </c>
      <c r="P13" s="21">
        <v>0</v>
      </c>
      <c r="Q13" s="21">
        <v>420</v>
      </c>
      <c r="R13" s="21">
        <v>0</v>
      </c>
      <c r="S13" s="21">
        <v>0</v>
      </c>
      <c r="T13" s="21">
        <v>0</v>
      </c>
      <c r="U13" s="77">
        <f t="shared" ref="U13:U32" si="0">SUM(E13:T13)</f>
        <v>3886</v>
      </c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</row>
    <row r="14" spans="1:37" s="20" customFormat="1" ht="58.5" customHeight="1" x14ac:dyDescent="0.35">
      <c r="A14" s="234">
        <v>3</v>
      </c>
      <c r="B14" s="235"/>
      <c r="C14" s="53" t="s">
        <v>29</v>
      </c>
      <c r="D14" s="53" t="s">
        <v>30</v>
      </c>
      <c r="E14" s="19">
        <v>2120</v>
      </c>
      <c r="F14" s="18" t="s">
        <v>26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250</v>
      </c>
      <c r="M14" s="19">
        <v>0</v>
      </c>
      <c r="N14" s="19">
        <v>0</v>
      </c>
      <c r="O14" s="19">
        <v>50</v>
      </c>
      <c r="P14" s="19">
        <v>755</v>
      </c>
      <c r="Q14" s="17">
        <v>365</v>
      </c>
      <c r="R14" s="17">
        <v>0</v>
      </c>
      <c r="S14" s="17">
        <v>0</v>
      </c>
      <c r="T14" s="17">
        <v>0</v>
      </c>
      <c r="U14" s="77">
        <f t="shared" si="0"/>
        <v>3540</v>
      </c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</row>
    <row r="15" spans="1:37" s="20" customFormat="1" ht="58.5" customHeight="1" x14ac:dyDescent="0.35">
      <c r="A15" s="232">
        <v>4</v>
      </c>
      <c r="B15" s="233"/>
      <c r="C15" s="54" t="s">
        <v>31</v>
      </c>
      <c r="D15" s="55" t="s">
        <v>32</v>
      </c>
      <c r="E15" s="21">
        <v>876</v>
      </c>
      <c r="F15" s="22" t="s">
        <v>26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187.5</v>
      </c>
      <c r="M15" s="21">
        <v>0</v>
      </c>
      <c r="N15" s="21">
        <v>0</v>
      </c>
      <c r="O15" s="21">
        <v>37.5</v>
      </c>
      <c r="P15" s="21">
        <v>1224</v>
      </c>
      <c r="Q15" s="21">
        <v>324</v>
      </c>
      <c r="R15" s="21">
        <v>0</v>
      </c>
      <c r="S15" s="21">
        <v>0</v>
      </c>
      <c r="T15" s="21">
        <v>0</v>
      </c>
      <c r="U15" s="77">
        <f t="shared" si="0"/>
        <v>2649</v>
      </c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</row>
    <row r="16" spans="1:37" s="20" customFormat="1" ht="58.5" customHeight="1" x14ac:dyDescent="0.35">
      <c r="A16" s="234">
        <v>5</v>
      </c>
      <c r="B16" s="235"/>
      <c r="C16" s="53" t="s">
        <v>33</v>
      </c>
      <c r="D16" s="53" t="s">
        <v>34</v>
      </c>
      <c r="E16" s="19">
        <v>1035.72</v>
      </c>
      <c r="F16" s="18" t="s">
        <v>26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187.5</v>
      </c>
      <c r="M16" s="19">
        <v>0</v>
      </c>
      <c r="N16" s="19">
        <v>0</v>
      </c>
      <c r="O16" s="19">
        <v>37.5</v>
      </c>
      <c r="P16" s="19">
        <v>1102</v>
      </c>
      <c r="Q16" s="17">
        <v>302</v>
      </c>
      <c r="R16" s="17">
        <v>0</v>
      </c>
      <c r="S16" s="17">
        <v>0</v>
      </c>
      <c r="T16" s="17">
        <v>0</v>
      </c>
      <c r="U16" s="77">
        <f t="shared" si="0"/>
        <v>2664.7200000000003</v>
      </c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</row>
    <row r="17" spans="1:37" s="20" customFormat="1" ht="58.5" customHeight="1" x14ac:dyDescent="0.35">
      <c r="A17" s="232">
        <v>6</v>
      </c>
      <c r="B17" s="233"/>
      <c r="C17" s="54" t="s">
        <v>35</v>
      </c>
      <c r="D17" s="55" t="s">
        <v>36</v>
      </c>
      <c r="E17" s="21">
        <v>1074</v>
      </c>
      <c r="F17" s="22" t="s">
        <v>26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275</v>
      </c>
      <c r="N17" s="21">
        <v>250</v>
      </c>
      <c r="O17" s="21">
        <v>75</v>
      </c>
      <c r="P17" s="21">
        <v>1426</v>
      </c>
      <c r="Q17" s="21">
        <v>427</v>
      </c>
      <c r="R17" s="21">
        <v>0</v>
      </c>
      <c r="S17" s="21">
        <v>0</v>
      </c>
      <c r="T17" s="21">
        <v>0</v>
      </c>
      <c r="U17" s="77">
        <f t="shared" si="0"/>
        <v>3527</v>
      </c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</row>
    <row r="18" spans="1:37" s="20" customFormat="1" ht="58.5" customHeight="1" x14ac:dyDescent="0.35">
      <c r="A18" s="234">
        <v>7</v>
      </c>
      <c r="B18" s="235"/>
      <c r="C18" s="53" t="s">
        <v>37</v>
      </c>
      <c r="D18" s="53" t="s">
        <v>36</v>
      </c>
      <c r="E18" s="19">
        <v>1074</v>
      </c>
      <c r="F18" s="18" t="s">
        <v>26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 t="s">
        <v>38</v>
      </c>
      <c r="M18" s="19">
        <v>0</v>
      </c>
      <c r="N18" s="19">
        <v>250</v>
      </c>
      <c r="O18" s="19">
        <v>50</v>
      </c>
      <c r="P18" s="19">
        <v>1701</v>
      </c>
      <c r="Q18" s="17">
        <v>427</v>
      </c>
      <c r="R18" s="17">
        <v>0</v>
      </c>
      <c r="S18" s="17">
        <v>0</v>
      </c>
      <c r="T18" s="17">
        <v>0</v>
      </c>
      <c r="U18" s="77">
        <f t="shared" si="0"/>
        <v>3502</v>
      </c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</row>
    <row r="19" spans="1:37" s="20" customFormat="1" ht="58.5" customHeight="1" x14ac:dyDescent="0.35">
      <c r="A19" s="232">
        <v>8</v>
      </c>
      <c r="B19" s="233"/>
      <c r="C19" s="54" t="s">
        <v>39</v>
      </c>
      <c r="D19" s="55" t="s">
        <v>32</v>
      </c>
      <c r="E19" s="21">
        <v>876</v>
      </c>
      <c r="F19" s="22" t="s">
        <v>26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187.5</v>
      </c>
      <c r="M19" s="21">
        <v>267.77999999999997</v>
      </c>
      <c r="N19" s="21">
        <v>0</v>
      </c>
      <c r="O19" s="21">
        <v>56.25</v>
      </c>
      <c r="P19" s="21">
        <v>957</v>
      </c>
      <c r="Q19" s="21">
        <v>323.22000000000003</v>
      </c>
      <c r="R19" s="21">
        <v>0</v>
      </c>
      <c r="S19" s="21">
        <v>0</v>
      </c>
      <c r="T19" s="21">
        <v>0</v>
      </c>
      <c r="U19" s="77">
        <f t="shared" si="0"/>
        <v>2667.75</v>
      </c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</row>
    <row r="20" spans="1:37" s="20" customFormat="1" ht="58.5" customHeight="1" x14ac:dyDescent="0.35">
      <c r="A20" s="234">
        <v>9</v>
      </c>
      <c r="B20" s="235"/>
      <c r="C20" s="53" t="s">
        <v>40</v>
      </c>
      <c r="D20" s="53" t="s">
        <v>41</v>
      </c>
      <c r="E20" s="19">
        <v>1302</v>
      </c>
      <c r="F20" s="18" t="s">
        <v>26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250</v>
      </c>
      <c r="M20" s="19">
        <v>275</v>
      </c>
      <c r="N20" s="19">
        <v>0</v>
      </c>
      <c r="O20" s="19">
        <v>75</v>
      </c>
      <c r="P20" s="19">
        <v>1273</v>
      </c>
      <c r="Q20" s="17">
        <v>324</v>
      </c>
      <c r="R20" s="17">
        <v>0</v>
      </c>
      <c r="S20" s="17">
        <v>0</v>
      </c>
      <c r="T20" s="17">
        <v>0</v>
      </c>
      <c r="U20" s="77">
        <f t="shared" si="0"/>
        <v>3499</v>
      </c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</row>
    <row r="21" spans="1:37" s="20" customFormat="1" ht="58.5" customHeight="1" x14ac:dyDescent="0.35">
      <c r="A21" s="232">
        <v>10</v>
      </c>
      <c r="B21" s="233"/>
      <c r="C21" s="54" t="s">
        <v>42</v>
      </c>
      <c r="D21" s="55" t="s">
        <v>43</v>
      </c>
      <c r="E21" s="21">
        <v>813.75</v>
      </c>
      <c r="F21" s="22" t="s">
        <v>26</v>
      </c>
      <c r="G21" s="21">
        <v>0</v>
      </c>
      <c r="H21" s="21">
        <v>0</v>
      </c>
      <c r="I21" s="21">
        <v>0</v>
      </c>
      <c r="J21" s="21">
        <v>400</v>
      </c>
      <c r="K21" s="21">
        <v>0</v>
      </c>
      <c r="L21" s="21">
        <v>156.25</v>
      </c>
      <c r="M21" s="21">
        <v>0</v>
      </c>
      <c r="N21" s="21">
        <v>0</v>
      </c>
      <c r="O21" s="21">
        <v>46.88</v>
      </c>
      <c r="P21" s="21">
        <v>568</v>
      </c>
      <c r="Q21" s="21">
        <v>202</v>
      </c>
      <c r="R21" s="21">
        <v>0</v>
      </c>
      <c r="S21" s="21">
        <v>0</v>
      </c>
      <c r="T21" s="21">
        <v>0</v>
      </c>
      <c r="U21" s="77">
        <f t="shared" si="0"/>
        <v>2186.88</v>
      </c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</row>
    <row r="22" spans="1:37" s="20" customFormat="1" ht="58.5" customHeight="1" x14ac:dyDescent="0.35">
      <c r="A22" s="234">
        <v>11</v>
      </c>
      <c r="B22" s="235"/>
      <c r="C22" s="53" t="s">
        <v>44</v>
      </c>
      <c r="D22" s="53" t="s">
        <v>43</v>
      </c>
      <c r="E22" s="19">
        <v>813.75</v>
      </c>
      <c r="F22" s="18" t="s">
        <v>26</v>
      </c>
      <c r="G22" s="19">
        <v>0</v>
      </c>
      <c r="H22" s="19">
        <v>0</v>
      </c>
      <c r="I22" s="19">
        <v>0</v>
      </c>
      <c r="J22" s="19">
        <v>400</v>
      </c>
      <c r="K22" s="19">
        <v>0</v>
      </c>
      <c r="L22" s="19">
        <v>156.25</v>
      </c>
      <c r="M22" s="19">
        <v>0</v>
      </c>
      <c r="N22" s="19">
        <v>0</v>
      </c>
      <c r="O22" s="19">
        <v>46.88</v>
      </c>
      <c r="P22" s="19">
        <v>568</v>
      </c>
      <c r="Q22" s="17">
        <v>142</v>
      </c>
      <c r="R22" s="17">
        <v>0</v>
      </c>
      <c r="S22" s="17">
        <v>0</v>
      </c>
      <c r="T22" s="17">
        <v>0</v>
      </c>
      <c r="U22" s="77">
        <f t="shared" si="0"/>
        <v>2126.88</v>
      </c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</row>
    <row r="23" spans="1:37" s="20" customFormat="1" ht="58.5" customHeight="1" x14ac:dyDescent="0.35">
      <c r="A23" s="232">
        <v>12</v>
      </c>
      <c r="B23" s="233"/>
      <c r="C23" s="54" t="s">
        <v>45</v>
      </c>
      <c r="D23" s="55" t="s">
        <v>46</v>
      </c>
      <c r="E23" s="21">
        <v>584</v>
      </c>
      <c r="F23" s="22" t="s">
        <v>26</v>
      </c>
      <c r="G23" s="21">
        <v>0</v>
      </c>
      <c r="H23" s="21">
        <v>0</v>
      </c>
      <c r="I23" s="21">
        <v>0</v>
      </c>
      <c r="J23" s="21">
        <v>400</v>
      </c>
      <c r="K23" s="21">
        <v>0</v>
      </c>
      <c r="L23" s="21">
        <v>125</v>
      </c>
      <c r="M23" s="21">
        <v>0</v>
      </c>
      <c r="N23" s="21">
        <v>0</v>
      </c>
      <c r="O23" s="21">
        <v>37.5</v>
      </c>
      <c r="P23" s="21">
        <v>416</v>
      </c>
      <c r="Q23" s="21">
        <v>172</v>
      </c>
      <c r="R23" s="21">
        <v>0</v>
      </c>
      <c r="S23" s="21">
        <v>0</v>
      </c>
      <c r="T23" s="21">
        <v>0</v>
      </c>
      <c r="U23" s="77">
        <f t="shared" si="0"/>
        <v>1734.5</v>
      </c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</row>
    <row r="24" spans="1:37" s="20" customFormat="1" ht="58.5" customHeight="1" x14ac:dyDescent="0.35">
      <c r="A24" s="234">
        <v>13</v>
      </c>
      <c r="B24" s="235"/>
      <c r="C24" s="53" t="s">
        <v>47</v>
      </c>
      <c r="D24" s="53" t="s">
        <v>48</v>
      </c>
      <c r="E24" s="19">
        <v>584</v>
      </c>
      <c r="F24" s="18" t="s">
        <v>26</v>
      </c>
      <c r="G24" s="19">
        <v>0</v>
      </c>
      <c r="H24" s="19">
        <v>0</v>
      </c>
      <c r="I24" s="19">
        <v>0</v>
      </c>
      <c r="J24" s="19">
        <v>400</v>
      </c>
      <c r="K24" s="19">
        <v>0</v>
      </c>
      <c r="L24" s="19">
        <v>125</v>
      </c>
      <c r="M24" s="19">
        <v>0</v>
      </c>
      <c r="N24" s="19">
        <v>0</v>
      </c>
      <c r="O24" s="19">
        <v>37.5</v>
      </c>
      <c r="P24" s="19">
        <v>416</v>
      </c>
      <c r="Q24" s="17">
        <v>172</v>
      </c>
      <c r="R24" s="17">
        <v>0</v>
      </c>
      <c r="S24" s="17">
        <v>0</v>
      </c>
      <c r="T24" s="17">
        <v>0</v>
      </c>
      <c r="U24" s="77">
        <f t="shared" si="0"/>
        <v>1734.5</v>
      </c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</row>
    <row r="25" spans="1:37" s="20" customFormat="1" ht="58.5" customHeight="1" x14ac:dyDescent="0.35">
      <c r="A25" s="232">
        <v>14</v>
      </c>
      <c r="B25" s="233"/>
      <c r="C25" s="54" t="s">
        <v>49</v>
      </c>
      <c r="D25" s="55" t="s">
        <v>50</v>
      </c>
      <c r="E25" s="21">
        <v>813.75</v>
      </c>
      <c r="F25" s="22" t="s">
        <v>26</v>
      </c>
      <c r="G25" s="21">
        <v>0</v>
      </c>
      <c r="H25" s="21">
        <v>0</v>
      </c>
      <c r="I25" s="21">
        <v>0</v>
      </c>
      <c r="J25" s="21">
        <v>400</v>
      </c>
      <c r="K25" s="21">
        <v>0</v>
      </c>
      <c r="L25" s="21">
        <v>156.25</v>
      </c>
      <c r="M25" s="21">
        <v>0</v>
      </c>
      <c r="N25" s="21">
        <v>0</v>
      </c>
      <c r="O25" s="21">
        <v>46.88</v>
      </c>
      <c r="P25" s="21">
        <v>568</v>
      </c>
      <c r="Q25" s="21">
        <v>142</v>
      </c>
      <c r="R25" s="21">
        <v>0</v>
      </c>
      <c r="S25" s="21">
        <v>0</v>
      </c>
      <c r="T25" s="21">
        <v>0</v>
      </c>
      <c r="U25" s="77">
        <f t="shared" si="0"/>
        <v>2126.88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</row>
    <row r="26" spans="1:37" s="20" customFormat="1" ht="58.5" customHeight="1" x14ac:dyDescent="0.35">
      <c r="A26" s="234">
        <v>15</v>
      </c>
      <c r="B26" s="235"/>
      <c r="C26" s="53" t="s">
        <v>51</v>
      </c>
      <c r="D26" s="53" t="s">
        <v>46</v>
      </c>
      <c r="E26" s="19">
        <v>584</v>
      </c>
      <c r="F26" s="18" t="s">
        <v>26</v>
      </c>
      <c r="G26" s="19">
        <v>0</v>
      </c>
      <c r="H26" s="19">
        <v>0</v>
      </c>
      <c r="I26" s="19">
        <v>0</v>
      </c>
      <c r="J26" s="19">
        <v>400</v>
      </c>
      <c r="K26" s="19">
        <v>0</v>
      </c>
      <c r="L26" s="19">
        <v>125</v>
      </c>
      <c r="M26" s="19">
        <v>0</v>
      </c>
      <c r="N26" s="19">
        <v>0</v>
      </c>
      <c r="O26" s="19">
        <v>17.5</v>
      </c>
      <c r="P26" s="19">
        <v>416</v>
      </c>
      <c r="Q26" s="17">
        <v>172</v>
      </c>
      <c r="R26" s="17">
        <v>0</v>
      </c>
      <c r="S26" s="17">
        <v>0</v>
      </c>
      <c r="T26" s="17">
        <v>0</v>
      </c>
      <c r="U26" s="77">
        <f t="shared" si="0"/>
        <v>1714.5</v>
      </c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</row>
    <row r="27" spans="1:37" s="20" customFormat="1" ht="58.5" customHeight="1" x14ac:dyDescent="0.35">
      <c r="A27" s="232">
        <v>16</v>
      </c>
      <c r="B27" s="233"/>
      <c r="C27" s="54" t="s">
        <v>52</v>
      </c>
      <c r="D27" s="55" t="s">
        <v>53</v>
      </c>
      <c r="E27" s="21">
        <v>730</v>
      </c>
      <c r="F27" s="22" t="s">
        <v>26</v>
      </c>
      <c r="G27" s="21">
        <v>0</v>
      </c>
      <c r="H27" s="21">
        <v>0</v>
      </c>
      <c r="I27" s="21">
        <v>0</v>
      </c>
      <c r="J27" s="21">
        <v>400</v>
      </c>
      <c r="K27" s="21">
        <v>0</v>
      </c>
      <c r="L27" s="21">
        <v>156.25</v>
      </c>
      <c r="M27" s="21">
        <v>0</v>
      </c>
      <c r="N27" s="21">
        <v>0</v>
      </c>
      <c r="O27" s="21">
        <v>46.88</v>
      </c>
      <c r="P27" s="21">
        <v>620</v>
      </c>
      <c r="Q27" s="21">
        <v>215</v>
      </c>
      <c r="R27" s="21">
        <v>0</v>
      </c>
      <c r="S27" s="21">
        <v>0</v>
      </c>
      <c r="T27" s="21">
        <v>0</v>
      </c>
      <c r="U27" s="77">
        <f t="shared" si="0"/>
        <v>2168.13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</row>
    <row r="28" spans="1:37" s="20" customFormat="1" ht="58.5" customHeight="1" x14ac:dyDescent="0.35">
      <c r="A28" s="234">
        <v>17</v>
      </c>
      <c r="B28" s="235"/>
      <c r="C28" s="53" t="s">
        <v>54</v>
      </c>
      <c r="D28" s="53" t="s">
        <v>55</v>
      </c>
      <c r="E28" s="19">
        <v>1381</v>
      </c>
      <c r="F28" s="18" t="s">
        <v>26</v>
      </c>
      <c r="G28" s="19">
        <v>0</v>
      </c>
      <c r="H28" s="19">
        <v>0</v>
      </c>
      <c r="I28" s="19">
        <v>0</v>
      </c>
      <c r="J28" s="19">
        <v>400</v>
      </c>
      <c r="K28" s="19">
        <v>0</v>
      </c>
      <c r="L28" s="19">
        <v>250</v>
      </c>
      <c r="M28" s="19">
        <v>0</v>
      </c>
      <c r="N28" s="19">
        <v>0</v>
      </c>
      <c r="O28" s="19">
        <v>50</v>
      </c>
      <c r="P28" s="19">
        <v>1069</v>
      </c>
      <c r="Q28" s="17">
        <v>307</v>
      </c>
      <c r="R28" s="17">
        <v>0</v>
      </c>
      <c r="S28" s="17">
        <v>0</v>
      </c>
      <c r="T28" s="17">
        <v>0</v>
      </c>
      <c r="U28" s="77">
        <f t="shared" si="0"/>
        <v>3457</v>
      </c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</row>
    <row r="29" spans="1:37" s="20" customFormat="1" ht="58.5" customHeight="1" x14ac:dyDescent="0.35">
      <c r="A29" s="232">
        <v>18</v>
      </c>
      <c r="B29" s="233"/>
      <c r="C29" s="54" t="s">
        <v>56</v>
      </c>
      <c r="D29" s="55" t="s">
        <v>48</v>
      </c>
      <c r="E29" s="21">
        <v>584</v>
      </c>
      <c r="F29" s="22" t="s">
        <v>26</v>
      </c>
      <c r="G29" s="21">
        <v>0</v>
      </c>
      <c r="H29" s="21">
        <v>0</v>
      </c>
      <c r="I29" s="21">
        <v>0</v>
      </c>
      <c r="J29" s="21">
        <v>400</v>
      </c>
      <c r="K29" s="21">
        <v>0</v>
      </c>
      <c r="L29" s="21">
        <v>125</v>
      </c>
      <c r="M29" s="21">
        <v>0</v>
      </c>
      <c r="N29" s="21">
        <v>0</v>
      </c>
      <c r="O29" s="21">
        <v>37.5</v>
      </c>
      <c r="P29" s="21">
        <v>416</v>
      </c>
      <c r="Q29" s="21">
        <v>172</v>
      </c>
      <c r="R29" s="21">
        <v>0</v>
      </c>
      <c r="S29" s="21">
        <v>0</v>
      </c>
      <c r="T29" s="21">
        <v>0</v>
      </c>
      <c r="U29" s="77">
        <f t="shared" si="0"/>
        <v>1734.5</v>
      </c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</row>
    <row r="30" spans="1:37" s="20" customFormat="1" ht="58.5" customHeight="1" x14ac:dyDescent="0.35">
      <c r="A30" s="234">
        <v>19</v>
      </c>
      <c r="B30" s="235"/>
      <c r="C30" s="53" t="s">
        <v>57</v>
      </c>
      <c r="D30" s="53" t="s">
        <v>48</v>
      </c>
      <c r="E30" s="19">
        <v>584</v>
      </c>
      <c r="F30" s="18" t="s">
        <v>26</v>
      </c>
      <c r="G30" s="19">
        <v>0</v>
      </c>
      <c r="H30" s="19">
        <v>0</v>
      </c>
      <c r="I30" s="19">
        <v>0</v>
      </c>
      <c r="J30" s="19">
        <v>400</v>
      </c>
      <c r="K30" s="19">
        <v>0</v>
      </c>
      <c r="L30" s="19">
        <v>125</v>
      </c>
      <c r="M30" s="19">
        <v>0</v>
      </c>
      <c r="N30" s="19">
        <v>0</v>
      </c>
      <c r="O30" s="19">
        <v>37.5</v>
      </c>
      <c r="P30" s="19">
        <v>416</v>
      </c>
      <c r="Q30" s="17">
        <v>172</v>
      </c>
      <c r="R30" s="17">
        <v>0</v>
      </c>
      <c r="S30" s="17">
        <v>0</v>
      </c>
      <c r="T30" s="17">
        <v>0</v>
      </c>
      <c r="U30" s="77">
        <f t="shared" si="0"/>
        <v>1734.5</v>
      </c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</row>
    <row r="31" spans="1:37" s="20" customFormat="1" ht="58.5" customHeight="1" x14ac:dyDescent="0.35">
      <c r="A31" s="232">
        <v>20</v>
      </c>
      <c r="B31" s="233"/>
      <c r="C31" s="54" t="s">
        <v>58</v>
      </c>
      <c r="D31" s="55" t="s">
        <v>59</v>
      </c>
      <c r="E31" s="21">
        <v>1192</v>
      </c>
      <c r="F31" s="22" t="s">
        <v>26</v>
      </c>
      <c r="G31" s="21">
        <v>0</v>
      </c>
      <c r="H31" s="21">
        <v>0</v>
      </c>
      <c r="I31" s="21">
        <v>0</v>
      </c>
      <c r="J31" s="21">
        <v>400</v>
      </c>
      <c r="K31" s="21">
        <v>0</v>
      </c>
      <c r="L31" s="21">
        <v>250</v>
      </c>
      <c r="M31" s="21">
        <v>0</v>
      </c>
      <c r="N31" s="21">
        <v>0</v>
      </c>
      <c r="O31" s="21">
        <v>75</v>
      </c>
      <c r="P31" s="21">
        <v>1233</v>
      </c>
      <c r="Q31" s="21">
        <v>407</v>
      </c>
      <c r="R31" s="21">
        <v>0</v>
      </c>
      <c r="S31" s="21">
        <v>0</v>
      </c>
      <c r="T31" s="21">
        <v>0</v>
      </c>
      <c r="U31" s="77">
        <f t="shared" si="0"/>
        <v>3557</v>
      </c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</row>
    <row r="32" spans="1:37" s="20" customFormat="1" ht="58.5" customHeight="1" x14ac:dyDescent="0.35">
      <c r="A32" s="234">
        <v>21</v>
      </c>
      <c r="B32" s="235"/>
      <c r="C32" s="53" t="s">
        <v>60</v>
      </c>
      <c r="D32" s="53" t="s">
        <v>61</v>
      </c>
      <c r="E32" s="19">
        <v>1381</v>
      </c>
      <c r="F32" s="18" t="s">
        <v>26</v>
      </c>
      <c r="G32" s="19">
        <v>0</v>
      </c>
      <c r="H32" s="19">
        <v>0</v>
      </c>
      <c r="I32" s="19">
        <v>0</v>
      </c>
      <c r="J32" s="19">
        <v>400</v>
      </c>
      <c r="K32" s="19">
        <v>0</v>
      </c>
      <c r="L32" s="19">
        <v>250</v>
      </c>
      <c r="M32" s="19">
        <v>0</v>
      </c>
      <c r="N32" s="19"/>
      <c r="O32" s="19">
        <v>50</v>
      </c>
      <c r="P32" s="19">
        <v>1069</v>
      </c>
      <c r="Q32" s="17">
        <v>307</v>
      </c>
      <c r="R32" s="17">
        <v>0</v>
      </c>
      <c r="S32" s="17">
        <v>0</v>
      </c>
      <c r="T32" s="17">
        <v>0</v>
      </c>
      <c r="U32" s="77">
        <f t="shared" si="0"/>
        <v>3457</v>
      </c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</row>
    <row r="33" spans="1:37" ht="45.75" x14ac:dyDescent="0.25">
      <c r="A33" s="219" t="s">
        <v>62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79"/>
    </row>
    <row r="34" spans="1:37" s="20" customFormat="1" ht="58.5" customHeight="1" x14ac:dyDescent="0.35">
      <c r="A34" s="67">
        <v>22</v>
      </c>
      <c r="B34" s="83">
        <v>1</v>
      </c>
      <c r="C34" s="56" t="s">
        <v>63</v>
      </c>
      <c r="D34" s="57" t="s">
        <v>64</v>
      </c>
      <c r="E34" s="23">
        <f>5011</f>
        <v>5011</v>
      </c>
      <c r="F34" s="24" t="s">
        <v>26</v>
      </c>
      <c r="G34" s="23">
        <v>0</v>
      </c>
      <c r="H34" s="23">
        <v>0</v>
      </c>
      <c r="I34" s="23">
        <v>0</v>
      </c>
      <c r="J34" s="23">
        <v>0</v>
      </c>
      <c r="K34" s="23">
        <f>2000</f>
        <v>2000</v>
      </c>
      <c r="L34" s="23">
        <v>0</v>
      </c>
      <c r="M34" s="23">
        <v>0</v>
      </c>
      <c r="N34" s="23">
        <f>250</f>
        <v>250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77">
        <f>SUM(E34:T34)</f>
        <v>7261</v>
      </c>
      <c r="V34" s="80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</row>
    <row r="35" spans="1:37" ht="45.75" x14ac:dyDescent="0.35">
      <c r="A35" s="195" t="s">
        <v>65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77"/>
    </row>
    <row r="36" spans="1:37" s="20" customFormat="1" ht="58.5" customHeight="1" x14ac:dyDescent="0.35">
      <c r="A36" s="68">
        <v>23</v>
      </c>
      <c r="B36" s="84">
        <v>1</v>
      </c>
      <c r="C36" s="72" t="s">
        <v>66</v>
      </c>
      <c r="D36" s="73" t="s">
        <v>67</v>
      </c>
      <c r="E36" s="25">
        <v>18000</v>
      </c>
      <c r="F36" s="74" t="s">
        <v>26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250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77">
        <f>SUM(E36:T36)</f>
        <v>18250</v>
      </c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</row>
    <row r="37" spans="1:37" ht="45.75" x14ac:dyDescent="0.25">
      <c r="A37" s="190" t="s">
        <v>68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</row>
    <row r="38" spans="1:37" s="20" customFormat="1" ht="58.5" customHeight="1" x14ac:dyDescent="0.35">
      <c r="A38" s="69">
        <v>24</v>
      </c>
      <c r="B38" s="85">
        <v>1</v>
      </c>
      <c r="C38" s="58" t="s">
        <v>69</v>
      </c>
      <c r="D38" s="59" t="s">
        <v>70</v>
      </c>
      <c r="E38" s="26">
        <v>2347.5</v>
      </c>
      <c r="F38" s="27" t="s">
        <v>26</v>
      </c>
      <c r="G38" s="26">
        <v>250</v>
      </c>
      <c r="H38" s="26">
        <v>994.63</v>
      </c>
      <c r="I38" s="26">
        <v>0</v>
      </c>
      <c r="J38" s="26">
        <v>0</v>
      </c>
      <c r="K38" s="26">
        <v>0</v>
      </c>
      <c r="L38" s="26" t="s">
        <v>71</v>
      </c>
      <c r="M38" s="26">
        <v>0</v>
      </c>
      <c r="N38" s="26">
        <v>0</v>
      </c>
      <c r="O38" s="26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77">
        <f t="shared" ref="U38:U49" si="1">SUM(E38:T38)</f>
        <v>3592.13</v>
      </c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</row>
    <row r="39" spans="1:37" s="20" customFormat="1" ht="58.5" customHeight="1" x14ac:dyDescent="0.35">
      <c r="A39" s="14">
        <v>25</v>
      </c>
      <c r="B39" s="86">
        <v>2</v>
      </c>
      <c r="C39" s="60" t="s">
        <v>72</v>
      </c>
      <c r="D39" s="60" t="s">
        <v>70</v>
      </c>
      <c r="E39" s="29">
        <v>2347.5</v>
      </c>
      <c r="F39" s="30" t="s">
        <v>26</v>
      </c>
      <c r="G39" s="29">
        <v>250</v>
      </c>
      <c r="H39" s="29">
        <v>994.63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35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77">
        <f t="shared" si="1"/>
        <v>3627.13</v>
      </c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</row>
    <row r="40" spans="1:37" s="20" customFormat="1" ht="58.5" customHeight="1" x14ac:dyDescent="0.35">
      <c r="A40" s="69">
        <v>26</v>
      </c>
      <c r="B40" s="85">
        <v>3</v>
      </c>
      <c r="C40" s="58" t="s">
        <v>73</v>
      </c>
      <c r="D40" s="59" t="s">
        <v>70</v>
      </c>
      <c r="E40" s="26">
        <v>2347.5</v>
      </c>
      <c r="F40" s="27" t="s">
        <v>26</v>
      </c>
      <c r="G40" s="26">
        <v>250</v>
      </c>
      <c r="H40" s="26">
        <v>994.63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75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77">
        <f t="shared" si="1"/>
        <v>3667.13</v>
      </c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</row>
    <row r="41" spans="1:37" s="20" customFormat="1" ht="58.5" customHeight="1" x14ac:dyDescent="0.35">
      <c r="A41" s="14">
        <v>27</v>
      </c>
      <c r="B41" s="86">
        <v>4</v>
      </c>
      <c r="C41" s="60" t="s">
        <v>74</v>
      </c>
      <c r="D41" s="60" t="s">
        <v>70</v>
      </c>
      <c r="E41" s="29">
        <v>2347.5</v>
      </c>
      <c r="F41" s="30" t="s">
        <v>26</v>
      </c>
      <c r="G41" s="29">
        <v>250</v>
      </c>
      <c r="H41" s="29">
        <v>994.63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50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77">
        <f t="shared" si="1"/>
        <v>3642.13</v>
      </c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</row>
    <row r="42" spans="1:37" s="20" customFormat="1" ht="58.5" customHeight="1" x14ac:dyDescent="0.35">
      <c r="A42" s="69">
        <v>28</v>
      </c>
      <c r="B42" s="85">
        <v>5</v>
      </c>
      <c r="C42" s="58" t="s">
        <v>75</v>
      </c>
      <c r="D42" s="59" t="s">
        <v>70</v>
      </c>
      <c r="E42" s="26">
        <v>2347.5</v>
      </c>
      <c r="F42" s="27" t="s">
        <v>26</v>
      </c>
      <c r="G42" s="26">
        <v>250</v>
      </c>
      <c r="H42" s="26">
        <v>994.63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50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77">
        <f t="shared" si="1"/>
        <v>3642.13</v>
      </c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</row>
    <row r="43" spans="1:37" s="20" customFormat="1" ht="58.5" customHeight="1" x14ac:dyDescent="0.35">
      <c r="A43" s="14">
        <v>29</v>
      </c>
      <c r="B43" s="86">
        <v>6</v>
      </c>
      <c r="C43" s="60" t="s">
        <v>76</v>
      </c>
      <c r="D43" s="60" t="s">
        <v>70</v>
      </c>
      <c r="E43" s="29">
        <v>2347.5</v>
      </c>
      <c r="F43" s="30" t="s">
        <v>26</v>
      </c>
      <c r="G43" s="29">
        <v>250</v>
      </c>
      <c r="H43" s="29">
        <v>994.63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50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77">
        <f t="shared" si="1"/>
        <v>3642.13</v>
      </c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</row>
    <row r="44" spans="1:37" s="20" customFormat="1" ht="58.5" customHeight="1" x14ac:dyDescent="0.35">
      <c r="A44" s="69">
        <v>30</v>
      </c>
      <c r="B44" s="85">
        <v>7</v>
      </c>
      <c r="C44" s="58" t="s">
        <v>77</v>
      </c>
      <c r="D44" s="59" t="s">
        <v>70</v>
      </c>
      <c r="E44" s="26">
        <v>2347.5</v>
      </c>
      <c r="F44" s="27" t="s">
        <v>26</v>
      </c>
      <c r="G44" s="26">
        <v>250</v>
      </c>
      <c r="H44" s="26">
        <v>994.63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35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77">
        <f t="shared" si="1"/>
        <v>3627.13</v>
      </c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</row>
    <row r="45" spans="1:37" s="20" customFormat="1" ht="58.5" customHeight="1" x14ac:dyDescent="0.35">
      <c r="A45" s="14">
        <v>31</v>
      </c>
      <c r="B45" s="86">
        <v>8</v>
      </c>
      <c r="C45" s="60" t="s">
        <v>78</v>
      </c>
      <c r="D45" s="60" t="s">
        <v>70</v>
      </c>
      <c r="E45" s="29">
        <v>2347.5</v>
      </c>
      <c r="F45" s="30" t="s">
        <v>26</v>
      </c>
      <c r="G45" s="29">
        <v>250</v>
      </c>
      <c r="H45" s="29">
        <v>994.63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35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77">
        <f t="shared" si="1"/>
        <v>3627.13</v>
      </c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</row>
    <row r="46" spans="1:37" s="20" customFormat="1" ht="58.5" customHeight="1" x14ac:dyDescent="0.35">
      <c r="A46" s="69">
        <v>32</v>
      </c>
      <c r="B46" s="85">
        <v>9</v>
      </c>
      <c r="C46" s="58" t="s">
        <v>79</v>
      </c>
      <c r="D46" s="59" t="s">
        <v>70</v>
      </c>
      <c r="E46" s="26">
        <v>2347.5</v>
      </c>
      <c r="F46" s="27" t="s">
        <v>26</v>
      </c>
      <c r="G46" s="26">
        <v>250</v>
      </c>
      <c r="H46" s="26">
        <v>994.63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50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77">
        <f t="shared" si="1"/>
        <v>3642.13</v>
      </c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</row>
    <row r="47" spans="1:37" s="20" customFormat="1" ht="58.5" customHeight="1" x14ac:dyDescent="0.35">
      <c r="A47" s="14">
        <v>33</v>
      </c>
      <c r="B47" s="86">
        <v>10</v>
      </c>
      <c r="C47" s="60" t="s">
        <v>80</v>
      </c>
      <c r="D47" s="60" t="s">
        <v>70</v>
      </c>
      <c r="E47" s="29">
        <v>2347.5</v>
      </c>
      <c r="F47" s="30" t="s">
        <v>26</v>
      </c>
      <c r="G47" s="29">
        <v>250</v>
      </c>
      <c r="H47" s="29">
        <v>994.63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35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77">
        <f t="shared" si="1"/>
        <v>3627.13</v>
      </c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</row>
    <row r="48" spans="1:37" s="20" customFormat="1" ht="58.5" customHeight="1" x14ac:dyDescent="0.35">
      <c r="A48" s="69">
        <v>34</v>
      </c>
      <c r="B48" s="85">
        <v>11</v>
      </c>
      <c r="C48" s="58" t="s">
        <v>81</v>
      </c>
      <c r="D48" s="59" t="s">
        <v>70</v>
      </c>
      <c r="E48" s="26">
        <v>2347.5</v>
      </c>
      <c r="F48" s="27" t="s">
        <v>26</v>
      </c>
      <c r="G48" s="26">
        <v>250</v>
      </c>
      <c r="H48" s="26">
        <v>994.63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50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77">
        <f t="shared" si="1"/>
        <v>3642.13</v>
      </c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</row>
    <row r="49" spans="1:37" s="20" customFormat="1" ht="58.5" customHeight="1" x14ac:dyDescent="0.35">
      <c r="A49" s="14">
        <v>35</v>
      </c>
      <c r="B49" s="86">
        <v>12</v>
      </c>
      <c r="C49" s="60" t="s">
        <v>82</v>
      </c>
      <c r="D49" s="60" t="s">
        <v>83</v>
      </c>
      <c r="E49" s="29">
        <v>2142</v>
      </c>
      <c r="F49" s="30" t="s">
        <v>26</v>
      </c>
      <c r="G49" s="29">
        <v>250</v>
      </c>
      <c r="H49" s="29">
        <v>905.81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77">
        <f t="shared" si="1"/>
        <v>3297.81</v>
      </c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</row>
    <row r="50" spans="1:37" s="20" customFormat="1" ht="58.5" customHeight="1" x14ac:dyDescent="0.35">
      <c r="A50" s="69">
        <v>36</v>
      </c>
      <c r="B50" s="85">
        <v>13</v>
      </c>
      <c r="C50" s="58" t="s">
        <v>84</v>
      </c>
      <c r="D50" s="59" t="s">
        <v>70</v>
      </c>
      <c r="E50" s="26">
        <v>2347.5</v>
      </c>
      <c r="F50" s="27" t="s">
        <v>26</v>
      </c>
      <c r="G50" s="26">
        <v>250</v>
      </c>
      <c r="H50" s="26">
        <v>994.63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50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77">
        <f t="shared" ref="U50:U100" si="2">SUM(E50:T50)</f>
        <v>3642.13</v>
      </c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</row>
    <row r="51" spans="1:37" s="20" customFormat="1" ht="58.5" customHeight="1" x14ac:dyDescent="0.35">
      <c r="A51" s="14">
        <v>37</v>
      </c>
      <c r="B51" s="86">
        <v>14</v>
      </c>
      <c r="C51" s="60" t="s">
        <v>85</v>
      </c>
      <c r="D51" s="60" t="s">
        <v>70</v>
      </c>
      <c r="E51" s="29">
        <v>2347.5</v>
      </c>
      <c r="F51" s="30" t="s">
        <v>26</v>
      </c>
      <c r="G51" s="29">
        <v>250</v>
      </c>
      <c r="H51" s="29">
        <v>994.63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50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77">
        <f t="shared" si="2"/>
        <v>3642.13</v>
      </c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</row>
    <row r="52" spans="1:37" s="20" customFormat="1" ht="58.5" customHeight="1" x14ac:dyDescent="0.35">
      <c r="A52" s="69">
        <v>38</v>
      </c>
      <c r="B52" s="85">
        <v>15</v>
      </c>
      <c r="C52" s="58" t="s">
        <v>86</v>
      </c>
      <c r="D52" s="59" t="s">
        <v>70</v>
      </c>
      <c r="E52" s="26">
        <v>2347.5</v>
      </c>
      <c r="F52" s="27" t="s">
        <v>26</v>
      </c>
      <c r="G52" s="26">
        <v>250</v>
      </c>
      <c r="H52" s="26">
        <v>994.63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50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77">
        <f t="shared" si="2"/>
        <v>3642.13</v>
      </c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</row>
    <row r="53" spans="1:37" s="20" customFormat="1" ht="58.5" customHeight="1" x14ac:dyDescent="0.35">
      <c r="A53" s="14">
        <v>39</v>
      </c>
      <c r="B53" s="86">
        <v>16</v>
      </c>
      <c r="C53" s="60" t="s">
        <v>87</v>
      </c>
      <c r="D53" s="60" t="s">
        <v>70</v>
      </c>
      <c r="E53" s="29">
        <v>2347.5</v>
      </c>
      <c r="F53" s="30" t="s">
        <v>26</v>
      </c>
      <c r="G53" s="29">
        <v>250</v>
      </c>
      <c r="H53" s="29">
        <v>994.63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50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77">
        <f t="shared" si="2"/>
        <v>3642.13</v>
      </c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</row>
    <row r="54" spans="1:37" s="20" customFormat="1" ht="58.5" customHeight="1" x14ac:dyDescent="0.35">
      <c r="A54" s="69">
        <v>40</v>
      </c>
      <c r="B54" s="85">
        <v>17</v>
      </c>
      <c r="C54" s="58" t="s">
        <v>88</v>
      </c>
      <c r="D54" s="59" t="s">
        <v>83</v>
      </c>
      <c r="E54" s="26">
        <v>1605.6</v>
      </c>
      <c r="F54" s="27" t="s">
        <v>26</v>
      </c>
      <c r="G54" s="26">
        <v>187.5</v>
      </c>
      <c r="H54" s="26">
        <v>746.43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37.5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77">
        <f t="shared" si="2"/>
        <v>2577.0299999999997</v>
      </c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</row>
    <row r="55" spans="1:37" s="20" customFormat="1" ht="58.5" customHeight="1" x14ac:dyDescent="0.35">
      <c r="A55" s="14">
        <v>41</v>
      </c>
      <c r="B55" s="86">
        <v>18</v>
      </c>
      <c r="C55" s="60" t="s">
        <v>89</v>
      </c>
      <c r="D55" s="60" t="s">
        <v>70</v>
      </c>
      <c r="E55" s="29">
        <v>2347.5</v>
      </c>
      <c r="F55" s="30" t="s">
        <v>26</v>
      </c>
      <c r="G55" s="29">
        <v>250</v>
      </c>
      <c r="H55" s="29">
        <v>994.63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75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77">
        <f t="shared" si="2"/>
        <v>3667.13</v>
      </c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</row>
    <row r="56" spans="1:37" s="20" customFormat="1" ht="58.5" customHeight="1" x14ac:dyDescent="0.35">
      <c r="A56" s="69">
        <v>42</v>
      </c>
      <c r="B56" s="85">
        <v>19</v>
      </c>
      <c r="C56" s="58" t="s">
        <v>90</v>
      </c>
      <c r="D56" s="59" t="s">
        <v>70</v>
      </c>
      <c r="E56" s="26">
        <v>2347.5</v>
      </c>
      <c r="F56" s="27" t="s">
        <v>26</v>
      </c>
      <c r="G56" s="26">
        <v>250</v>
      </c>
      <c r="H56" s="26">
        <v>994.63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75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77">
        <f t="shared" si="2"/>
        <v>3667.13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</row>
    <row r="57" spans="1:37" s="20" customFormat="1" ht="58.5" customHeight="1" x14ac:dyDescent="0.35">
      <c r="A57" s="14">
        <v>43</v>
      </c>
      <c r="B57" s="86">
        <v>20</v>
      </c>
      <c r="C57" s="60" t="s">
        <v>91</v>
      </c>
      <c r="D57" s="60" t="s">
        <v>70</v>
      </c>
      <c r="E57" s="29">
        <v>2347.5</v>
      </c>
      <c r="F57" s="30" t="s">
        <v>26</v>
      </c>
      <c r="G57" s="29">
        <v>250</v>
      </c>
      <c r="H57" s="29">
        <v>994.63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50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77">
        <f t="shared" si="2"/>
        <v>3642.13</v>
      </c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</row>
    <row r="58" spans="1:37" s="20" customFormat="1" ht="58.5" customHeight="1" x14ac:dyDescent="0.35">
      <c r="A58" s="69">
        <v>44</v>
      </c>
      <c r="B58" s="85">
        <v>21</v>
      </c>
      <c r="C58" s="58" t="s">
        <v>92</v>
      </c>
      <c r="D58" s="59" t="s">
        <v>70</v>
      </c>
      <c r="E58" s="26">
        <v>2347.5</v>
      </c>
      <c r="F58" s="27" t="s">
        <v>26</v>
      </c>
      <c r="G58" s="26">
        <v>250</v>
      </c>
      <c r="H58" s="26">
        <v>994.63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50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77">
        <f t="shared" si="2"/>
        <v>3642.13</v>
      </c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</row>
    <row r="59" spans="1:37" s="20" customFormat="1" ht="58.5" customHeight="1" x14ac:dyDescent="0.35">
      <c r="A59" s="14">
        <v>45</v>
      </c>
      <c r="B59" s="86">
        <v>22</v>
      </c>
      <c r="C59" s="60" t="s">
        <v>93</v>
      </c>
      <c r="D59" s="60" t="s">
        <v>70</v>
      </c>
      <c r="E59" s="29">
        <v>2347.5</v>
      </c>
      <c r="F59" s="30" t="s">
        <v>26</v>
      </c>
      <c r="G59" s="29">
        <v>250</v>
      </c>
      <c r="H59" s="29">
        <v>994.63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/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77">
        <f t="shared" si="2"/>
        <v>3592.13</v>
      </c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</row>
    <row r="60" spans="1:37" s="20" customFormat="1" ht="58.5" customHeight="1" x14ac:dyDescent="0.35">
      <c r="A60" s="69">
        <v>46</v>
      </c>
      <c r="B60" s="85">
        <v>23</v>
      </c>
      <c r="C60" s="58" t="s">
        <v>94</v>
      </c>
      <c r="D60" s="59" t="s">
        <v>95</v>
      </c>
      <c r="E60" s="26">
        <v>1070.4000000000001</v>
      </c>
      <c r="F60" s="27" t="s">
        <v>26</v>
      </c>
      <c r="G60" s="26">
        <v>125</v>
      </c>
      <c r="H60" s="26">
        <v>497.61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77">
        <f t="shared" si="2"/>
        <v>1693.0100000000002</v>
      </c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</row>
    <row r="61" spans="1:37" s="20" customFormat="1" ht="58.5" customHeight="1" x14ac:dyDescent="0.35">
      <c r="A61" s="14">
        <v>47</v>
      </c>
      <c r="B61" s="86">
        <v>24</v>
      </c>
      <c r="C61" s="60" t="s">
        <v>96</v>
      </c>
      <c r="D61" s="60" t="s">
        <v>70</v>
      </c>
      <c r="E61" s="29">
        <v>2347.5</v>
      </c>
      <c r="F61" s="30" t="s">
        <v>26</v>
      </c>
      <c r="G61" s="29">
        <v>250</v>
      </c>
      <c r="H61" s="29">
        <v>994.63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77">
        <f t="shared" si="2"/>
        <v>3592.13</v>
      </c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</row>
    <row r="62" spans="1:37" s="20" customFormat="1" ht="58.5" customHeight="1" x14ac:dyDescent="0.35">
      <c r="A62" s="69">
        <v>48</v>
      </c>
      <c r="B62" s="85">
        <v>25</v>
      </c>
      <c r="C62" s="58" t="s">
        <v>97</v>
      </c>
      <c r="D62" s="59" t="s">
        <v>70</v>
      </c>
      <c r="E62" s="26">
        <v>2347.5</v>
      </c>
      <c r="F62" s="27" t="s">
        <v>26</v>
      </c>
      <c r="G62" s="26">
        <v>250</v>
      </c>
      <c r="H62" s="26">
        <v>994.63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77">
        <f t="shared" si="2"/>
        <v>3592.13</v>
      </c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</row>
    <row r="63" spans="1:37" s="20" customFormat="1" ht="58.5" customHeight="1" x14ac:dyDescent="0.35">
      <c r="A63" s="14">
        <v>49</v>
      </c>
      <c r="B63" s="86">
        <v>26</v>
      </c>
      <c r="C63" s="60" t="s">
        <v>98</v>
      </c>
      <c r="D63" s="60" t="s">
        <v>70</v>
      </c>
      <c r="E63" s="29">
        <v>2347.5</v>
      </c>
      <c r="F63" s="30" t="s">
        <v>26</v>
      </c>
      <c r="G63" s="29">
        <v>250</v>
      </c>
      <c r="H63" s="29">
        <v>994.63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77">
        <f t="shared" si="2"/>
        <v>3592.13</v>
      </c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</row>
    <row r="64" spans="1:37" s="20" customFormat="1" ht="58.5" customHeight="1" x14ac:dyDescent="0.35">
      <c r="A64" s="69">
        <v>50</v>
      </c>
      <c r="B64" s="85">
        <v>27</v>
      </c>
      <c r="C64" s="58" t="s">
        <v>99</v>
      </c>
      <c r="D64" s="59" t="s">
        <v>70</v>
      </c>
      <c r="E64" s="26">
        <v>2347.5</v>
      </c>
      <c r="F64" s="27" t="s">
        <v>26</v>
      </c>
      <c r="G64" s="26">
        <v>250</v>
      </c>
      <c r="H64" s="26">
        <v>994.63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77">
        <f t="shared" si="2"/>
        <v>3592.13</v>
      </c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</row>
    <row r="65" spans="1:37" s="20" customFormat="1" ht="58.5" customHeight="1" x14ac:dyDescent="0.35">
      <c r="A65" s="14">
        <v>51</v>
      </c>
      <c r="B65" s="86">
        <v>28</v>
      </c>
      <c r="C65" s="60" t="s">
        <v>100</v>
      </c>
      <c r="D65" s="60" t="s">
        <v>95</v>
      </c>
      <c r="E65" s="29">
        <v>1338</v>
      </c>
      <c r="F65" s="30" t="s">
        <v>26</v>
      </c>
      <c r="G65" s="29">
        <v>156.25</v>
      </c>
      <c r="H65" s="29">
        <v>622.02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77">
        <f t="shared" si="2"/>
        <v>2116.27</v>
      </c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</row>
    <row r="66" spans="1:37" s="20" customFormat="1" ht="58.5" customHeight="1" x14ac:dyDescent="0.35">
      <c r="A66" s="69">
        <v>52</v>
      </c>
      <c r="B66" s="85">
        <v>29</v>
      </c>
      <c r="C66" s="58" t="s">
        <v>101</v>
      </c>
      <c r="D66" s="59" t="s">
        <v>95</v>
      </c>
      <c r="E66" s="26">
        <v>1070.4000000000001</v>
      </c>
      <c r="F66" s="27" t="s">
        <v>26</v>
      </c>
      <c r="G66" s="26">
        <v>125</v>
      </c>
      <c r="H66" s="26">
        <v>497.61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77">
        <f t="shared" si="2"/>
        <v>1693.0100000000002</v>
      </c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</row>
    <row r="67" spans="1:37" s="20" customFormat="1" ht="58.5" customHeight="1" x14ac:dyDescent="0.35">
      <c r="A67" s="14">
        <v>53</v>
      </c>
      <c r="B67" s="86">
        <v>30</v>
      </c>
      <c r="C67" s="60" t="s">
        <v>102</v>
      </c>
      <c r="D67" s="60" t="s">
        <v>83</v>
      </c>
      <c r="E67" s="29">
        <v>1070.4000000000001</v>
      </c>
      <c r="F67" s="30" t="s">
        <v>26</v>
      </c>
      <c r="G67" s="29">
        <v>125</v>
      </c>
      <c r="H67" s="29">
        <v>497.61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77">
        <f t="shared" si="2"/>
        <v>1693.0100000000002</v>
      </c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</row>
    <row r="68" spans="1:37" s="20" customFormat="1" ht="58.5" customHeight="1" x14ac:dyDescent="0.35">
      <c r="A68" s="69">
        <v>54</v>
      </c>
      <c r="B68" s="85">
        <v>31</v>
      </c>
      <c r="C68" s="58" t="s">
        <v>103</v>
      </c>
      <c r="D68" s="59" t="s">
        <v>70</v>
      </c>
      <c r="E68" s="26">
        <v>2347.5</v>
      </c>
      <c r="F68" s="27" t="s">
        <v>26</v>
      </c>
      <c r="G68" s="26">
        <v>250</v>
      </c>
      <c r="H68" s="26">
        <v>994.63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77">
        <f t="shared" si="2"/>
        <v>3592.13</v>
      </c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</row>
    <row r="69" spans="1:37" s="20" customFormat="1" ht="58.5" customHeight="1" x14ac:dyDescent="0.35">
      <c r="A69" s="14">
        <v>55</v>
      </c>
      <c r="B69" s="86">
        <v>32</v>
      </c>
      <c r="C69" s="60" t="s">
        <v>104</v>
      </c>
      <c r="D69" s="60" t="s">
        <v>105</v>
      </c>
      <c r="E69" s="29">
        <v>1070.4000000000001</v>
      </c>
      <c r="F69" s="30" t="s">
        <v>26</v>
      </c>
      <c r="G69" s="29">
        <v>125</v>
      </c>
      <c r="H69" s="29">
        <v>497.61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77">
        <f t="shared" si="2"/>
        <v>1693.0100000000002</v>
      </c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</row>
    <row r="70" spans="1:37" s="20" customFormat="1" ht="58.5" customHeight="1" x14ac:dyDescent="0.35">
      <c r="A70" s="69">
        <v>56</v>
      </c>
      <c r="B70" s="85">
        <v>33</v>
      </c>
      <c r="C70" s="58" t="s">
        <v>106</v>
      </c>
      <c r="D70" s="59" t="s">
        <v>105</v>
      </c>
      <c r="E70" s="26">
        <v>1070.4000000000001</v>
      </c>
      <c r="F70" s="27" t="s">
        <v>26</v>
      </c>
      <c r="G70" s="26">
        <v>125</v>
      </c>
      <c r="H70" s="26">
        <v>497.61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77">
        <f t="shared" si="2"/>
        <v>1693.0100000000002</v>
      </c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</row>
    <row r="71" spans="1:37" s="20" customFormat="1" ht="58.5" customHeight="1" x14ac:dyDescent="0.35">
      <c r="A71" s="14">
        <v>57</v>
      </c>
      <c r="B71" s="86">
        <v>34</v>
      </c>
      <c r="C71" s="60" t="s">
        <v>107</v>
      </c>
      <c r="D71" s="60" t="s">
        <v>70</v>
      </c>
      <c r="E71" s="29">
        <v>2347.5</v>
      </c>
      <c r="F71" s="30" t="s">
        <v>26</v>
      </c>
      <c r="G71" s="29">
        <v>250</v>
      </c>
      <c r="H71" s="29">
        <v>994.63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77">
        <f t="shared" si="2"/>
        <v>3592.13</v>
      </c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</row>
    <row r="72" spans="1:37" s="20" customFormat="1" ht="58.5" customHeight="1" x14ac:dyDescent="0.35">
      <c r="A72" s="69">
        <v>58</v>
      </c>
      <c r="B72" s="85">
        <v>35</v>
      </c>
      <c r="C72" s="58" t="s">
        <v>108</v>
      </c>
      <c r="D72" s="59" t="s">
        <v>70</v>
      </c>
      <c r="E72" s="26">
        <v>2347.5</v>
      </c>
      <c r="F72" s="27" t="s">
        <v>26</v>
      </c>
      <c r="G72" s="26">
        <v>250</v>
      </c>
      <c r="H72" s="26">
        <v>994.63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77">
        <f t="shared" si="2"/>
        <v>3592.13</v>
      </c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</row>
    <row r="73" spans="1:37" s="20" customFormat="1" ht="58.5" customHeight="1" x14ac:dyDescent="0.35">
      <c r="A73" s="14">
        <v>59</v>
      </c>
      <c r="B73" s="86">
        <v>36</v>
      </c>
      <c r="C73" s="60" t="s">
        <v>109</v>
      </c>
      <c r="D73" s="60" t="s">
        <v>83</v>
      </c>
      <c r="E73" s="29">
        <v>1070.4000000000001</v>
      </c>
      <c r="F73" s="30" t="s">
        <v>26</v>
      </c>
      <c r="G73" s="29">
        <v>125</v>
      </c>
      <c r="H73" s="29">
        <v>497.61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77">
        <f t="shared" si="2"/>
        <v>1693.0100000000002</v>
      </c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</row>
    <row r="74" spans="1:37" s="20" customFormat="1" ht="58.5" customHeight="1" x14ac:dyDescent="0.35">
      <c r="A74" s="69">
        <v>60</v>
      </c>
      <c r="B74" s="85">
        <v>37</v>
      </c>
      <c r="C74" s="58" t="s">
        <v>110</v>
      </c>
      <c r="D74" s="59" t="s">
        <v>83</v>
      </c>
      <c r="E74" s="26">
        <v>1070.4000000000001</v>
      </c>
      <c r="F74" s="27" t="s">
        <v>26</v>
      </c>
      <c r="G74" s="26">
        <v>125</v>
      </c>
      <c r="H74" s="26">
        <v>497.61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77">
        <f t="shared" si="2"/>
        <v>1693.0100000000002</v>
      </c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</row>
    <row r="75" spans="1:37" s="20" customFormat="1" ht="58.5" customHeight="1" x14ac:dyDescent="0.35">
      <c r="A75" s="14">
        <v>61</v>
      </c>
      <c r="B75" s="86">
        <v>38</v>
      </c>
      <c r="C75" s="60" t="s">
        <v>111</v>
      </c>
      <c r="D75" s="60" t="s">
        <v>70</v>
      </c>
      <c r="E75" s="29">
        <v>2347.5</v>
      </c>
      <c r="F75" s="30" t="s">
        <v>26</v>
      </c>
      <c r="G75" s="29">
        <v>250</v>
      </c>
      <c r="H75" s="29">
        <v>994.63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77">
        <f t="shared" si="2"/>
        <v>3592.13</v>
      </c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</row>
    <row r="76" spans="1:37" s="20" customFormat="1" ht="58.5" customHeight="1" x14ac:dyDescent="0.35">
      <c r="A76" s="69">
        <v>62</v>
      </c>
      <c r="B76" s="85">
        <v>39</v>
      </c>
      <c r="C76" s="58" t="s">
        <v>112</v>
      </c>
      <c r="D76" s="59" t="s">
        <v>70</v>
      </c>
      <c r="E76" s="26">
        <v>2347.5</v>
      </c>
      <c r="F76" s="27" t="s">
        <v>26</v>
      </c>
      <c r="G76" s="26">
        <v>250</v>
      </c>
      <c r="H76" s="26">
        <v>994.63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77">
        <f t="shared" si="2"/>
        <v>3592.13</v>
      </c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</row>
    <row r="77" spans="1:37" s="20" customFormat="1" ht="58.5" customHeight="1" x14ac:dyDescent="0.35">
      <c r="A77" s="14">
        <v>63</v>
      </c>
      <c r="B77" s="86">
        <v>40</v>
      </c>
      <c r="C77" s="60" t="s">
        <v>113</v>
      </c>
      <c r="D77" s="60" t="s">
        <v>114</v>
      </c>
      <c r="E77" s="29">
        <v>2347.5</v>
      </c>
      <c r="F77" s="30" t="s">
        <v>26</v>
      </c>
      <c r="G77" s="29">
        <v>250</v>
      </c>
      <c r="H77" s="29">
        <v>905.81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77">
        <f t="shared" si="2"/>
        <v>3503.31</v>
      </c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</row>
    <row r="78" spans="1:37" s="20" customFormat="1" ht="58.5" customHeight="1" x14ac:dyDescent="0.35">
      <c r="A78" s="69">
        <v>64</v>
      </c>
      <c r="B78" s="85">
        <v>41</v>
      </c>
      <c r="C78" s="58" t="s">
        <v>115</v>
      </c>
      <c r="D78" s="59" t="s">
        <v>114</v>
      </c>
      <c r="E78" s="26">
        <v>2347.5</v>
      </c>
      <c r="F78" s="27" t="s">
        <v>26</v>
      </c>
      <c r="G78" s="26">
        <v>250</v>
      </c>
      <c r="H78" s="26">
        <v>905.81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75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77">
        <f t="shared" si="2"/>
        <v>3578.31</v>
      </c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</row>
    <row r="79" spans="1:37" s="20" customFormat="1" ht="58.5" customHeight="1" x14ac:dyDescent="0.35">
      <c r="A79" s="14">
        <v>65</v>
      </c>
      <c r="B79" s="86">
        <v>42</v>
      </c>
      <c r="C79" s="60" t="s">
        <v>116</v>
      </c>
      <c r="D79" s="60" t="s">
        <v>114</v>
      </c>
      <c r="E79" s="29">
        <v>2347.5</v>
      </c>
      <c r="F79" s="30" t="s">
        <v>26</v>
      </c>
      <c r="G79" s="29">
        <v>250</v>
      </c>
      <c r="H79" s="29">
        <v>905.81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50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77">
        <f t="shared" si="2"/>
        <v>3553.31</v>
      </c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</row>
    <row r="80" spans="1:37" s="20" customFormat="1" ht="58.5" customHeight="1" x14ac:dyDescent="0.35">
      <c r="A80" s="69">
        <v>66</v>
      </c>
      <c r="B80" s="85">
        <v>43</v>
      </c>
      <c r="C80" s="58" t="s">
        <v>117</v>
      </c>
      <c r="D80" s="59" t="s">
        <v>118</v>
      </c>
      <c r="E80" s="26">
        <v>2347.5</v>
      </c>
      <c r="F80" s="27" t="s">
        <v>26</v>
      </c>
      <c r="G80" s="26">
        <v>250</v>
      </c>
      <c r="H80" s="26">
        <v>905.81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75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77">
        <f t="shared" si="2"/>
        <v>3578.31</v>
      </c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</row>
    <row r="81" spans="1:37" s="20" customFormat="1" ht="58.5" customHeight="1" x14ac:dyDescent="0.35">
      <c r="A81" s="14">
        <v>67</v>
      </c>
      <c r="B81" s="86">
        <v>44</v>
      </c>
      <c r="C81" s="60" t="s">
        <v>119</v>
      </c>
      <c r="D81" s="60" t="s">
        <v>70</v>
      </c>
      <c r="E81" s="29">
        <v>2347.5</v>
      </c>
      <c r="F81" s="30" t="s">
        <v>26</v>
      </c>
      <c r="G81" s="29">
        <v>250</v>
      </c>
      <c r="H81" s="29">
        <v>905.81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75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77">
        <f t="shared" si="2"/>
        <v>3578.31</v>
      </c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</row>
    <row r="82" spans="1:37" s="20" customFormat="1" ht="58.5" customHeight="1" x14ac:dyDescent="0.35">
      <c r="A82" s="69">
        <v>68</v>
      </c>
      <c r="B82" s="85">
        <v>45</v>
      </c>
      <c r="C82" s="58" t="s">
        <v>120</v>
      </c>
      <c r="D82" s="59" t="s">
        <v>114</v>
      </c>
      <c r="E82" s="26">
        <v>2347.5</v>
      </c>
      <c r="F82" s="27" t="s">
        <v>26</v>
      </c>
      <c r="G82" s="26">
        <v>250</v>
      </c>
      <c r="H82" s="26">
        <v>905.81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75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77">
        <f t="shared" si="2"/>
        <v>3578.31</v>
      </c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</row>
    <row r="83" spans="1:37" s="20" customFormat="1" ht="58.5" customHeight="1" x14ac:dyDescent="0.35">
      <c r="A83" s="14">
        <v>69</v>
      </c>
      <c r="B83" s="86">
        <v>46</v>
      </c>
      <c r="C83" s="60" t="s">
        <v>121</v>
      </c>
      <c r="D83" s="60" t="s">
        <v>83</v>
      </c>
      <c r="E83" s="29">
        <v>2142</v>
      </c>
      <c r="F83" s="30" t="s">
        <v>26</v>
      </c>
      <c r="G83" s="29">
        <v>250</v>
      </c>
      <c r="H83" s="29">
        <v>905.81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50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77">
        <f t="shared" si="2"/>
        <v>3347.81</v>
      </c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</row>
    <row r="84" spans="1:37" s="20" customFormat="1" ht="58.5" customHeight="1" x14ac:dyDescent="0.35">
      <c r="A84" s="69">
        <v>70</v>
      </c>
      <c r="B84" s="85">
        <v>47</v>
      </c>
      <c r="C84" s="58" t="s">
        <v>122</v>
      </c>
      <c r="D84" s="59" t="s">
        <v>83</v>
      </c>
      <c r="E84" s="26">
        <v>2142</v>
      </c>
      <c r="F84" s="27" t="s">
        <v>26</v>
      </c>
      <c r="G84" s="26">
        <v>250</v>
      </c>
      <c r="H84" s="26">
        <v>905.81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77">
        <f t="shared" si="2"/>
        <v>3297.81</v>
      </c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</row>
    <row r="85" spans="1:37" s="20" customFormat="1" ht="58.5" customHeight="1" x14ac:dyDescent="0.35">
      <c r="A85" s="14">
        <v>71</v>
      </c>
      <c r="B85" s="86">
        <v>48</v>
      </c>
      <c r="C85" s="60" t="s">
        <v>123</v>
      </c>
      <c r="D85" s="60" t="s">
        <v>114</v>
      </c>
      <c r="E85" s="29">
        <v>2347.5</v>
      </c>
      <c r="F85" s="30" t="s">
        <v>26</v>
      </c>
      <c r="G85" s="29">
        <v>250</v>
      </c>
      <c r="H85" s="29">
        <v>994.63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77">
        <f t="shared" si="2"/>
        <v>3592.13</v>
      </c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</row>
    <row r="86" spans="1:37" s="20" customFormat="1" ht="58.5" customHeight="1" x14ac:dyDescent="0.35">
      <c r="A86" s="69">
        <v>72</v>
      </c>
      <c r="B86" s="85">
        <v>49</v>
      </c>
      <c r="C86" s="58" t="s">
        <v>124</v>
      </c>
      <c r="D86" s="59" t="s">
        <v>114</v>
      </c>
      <c r="E86" s="26">
        <v>2347.5</v>
      </c>
      <c r="F86" s="27" t="s">
        <v>26</v>
      </c>
      <c r="G86" s="26">
        <v>250</v>
      </c>
      <c r="H86" s="26">
        <v>905.81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77">
        <f t="shared" si="2"/>
        <v>3503.31</v>
      </c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</row>
    <row r="87" spans="1:37" s="20" customFormat="1" ht="58.5" customHeight="1" x14ac:dyDescent="0.35">
      <c r="A87" s="14">
        <v>73</v>
      </c>
      <c r="B87" s="86">
        <v>50</v>
      </c>
      <c r="C87" s="60" t="s">
        <v>125</v>
      </c>
      <c r="D87" s="60" t="s">
        <v>83</v>
      </c>
      <c r="E87" s="29">
        <v>2142</v>
      </c>
      <c r="F87" s="30" t="s">
        <v>26</v>
      </c>
      <c r="G87" s="29">
        <v>250</v>
      </c>
      <c r="H87" s="29">
        <v>905.81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75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 s="77">
        <f t="shared" si="2"/>
        <v>3372.81</v>
      </c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</row>
    <row r="88" spans="1:37" s="20" customFormat="1" ht="58.5" customHeight="1" x14ac:dyDescent="0.35">
      <c r="A88" s="69">
        <v>74</v>
      </c>
      <c r="B88" s="85">
        <v>51</v>
      </c>
      <c r="C88" s="58" t="s">
        <v>126</v>
      </c>
      <c r="D88" s="59" t="s">
        <v>83</v>
      </c>
      <c r="E88" s="26">
        <v>1873.2</v>
      </c>
      <c r="F88" s="27" t="s">
        <v>26</v>
      </c>
      <c r="G88" s="26">
        <v>218.75</v>
      </c>
      <c r="H88" s="26">
        <v>794.18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43.75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77">
        <f t="shared" si="2"/>
        <v>2929.8799999999997</v>
      </c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</row>
    <row r="89" spans="1:37" s="20" customFormat="1" ht="58.5" customHeight="1" x14ac:dyDescent="0.35">
      <c r="A89" s="14">
        <v>75</v>
      </c>
      <c r="B89" s="86">
        <v>52</v>
      </c>
      <c r="C89" s="60" t="s">
        <v>127</v>
      </c>
      <c r="D89" s="60" t="s">
        <v>83</v>
      </c>
      <c r="E89" s="29">
        <v>2142</v>
      </c>
      <c r="F89" s="30" t="s">
        <v>26</v>
      </c>
      <c r="G89" s="29">
        <v>250</v>
      </c>
      <c r="H89" s="29">
        <v>905.81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50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77">
        <f t="shared" si="2"/>
        <v>3347.81</v>
      </c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</row>
    <row r="90" spans="1:37" s="20" customFormat="1" ht="58.5" customHeight="1" x14ac:dyDescent="0.35">
      <c r="A90" s="69">
        <v>76</v>
      </c>
      <c r="B90" s="85">
        <v>53</v>
      </c>
      <c r="C90" s="58" t="s">
        <v>128</v>
      </c>
      <c r="D90" s="59" t="s">
        <v>83</v>
      </c>
      <c r="E90" s="26">
        <v>2142</v>
      </c>
      <c r="F90" s="27" t="s">
        <v>26</v>
      </c>
      <c r="G90" s="26">
        <v>250</v>
      </c>
      <c r="H90" s="26">
        <v>905.81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50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77">
        <f t="shared" si="2"/>
        <v>3347.81</v>
      </c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</row>
    <row r="91" spans="1:37" s="20" customFormat="1" ht="58.5" customHeight="1" x14ac:dyDescent="0.35">
      <c r="A91" s="14">
        <v>77</v>
      </c>
      <c r="B91" s="86">
        <v>54</v>
      </c>
      <c r="C91" s="60" t="s">
        <v>129</v>
      </c>
      <c r="D91" s="60" t="s">
        <v>114</v>
      </c>
      <c r="E91" s="29">
        <v>2347.5</v>
      </c>
      <c r="F91" s="30" t="s">
        <v>26</v>
      </c>
      <c r="G91" s="29">
        <v>250</v>
      </c>
      <c r="H91" s="29">
        <v>905.81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50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77">
        <f t="shared" si="2"/>
        <v>3553.31</v>
      </c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</row>
    <row r="92" spans="1:37" s="20" customFormat="1" ht="58.5" customHeight="1" x14ac:dyDescent="0.35">
      <c r="A92" s="69">
        <v>78</v>
      </c>
      <c r="B92" s="85">
        <v>55</v>
      </c>
      <c r="C92" s="58" t="s">
        <v>130</v>
      </c>
      <c r="D92" s="59" t="s">
        <v>83</v>
      </c>
      <c r="E92" s="26">
        <v>2142</v>
      </c>
      <c r="F92" s="27" t="s">
        <v>26</v>
      </c>
      <c r="G92" s="26">
        <v>250</v>
      </c>
      <c r="H92" s="26">
        <v>905.81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75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77">
        <f t="shared" si="2"/>
        <v>3372.81</v>
      </c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</row>
    <row r="93" spans="1:37" s="20" customFormat="1" ht="58.5" customHeight="1" x14ac:dyDescent="0.35">
      <c r="A93" s="14">
        <v>79</v>
      </c>
      <c r="B93" s="86">
        <v>56</v>
      </c>
      <c r="C93" s="60" t="s">
        <v>131</v>
      </c>
      <c r="D93" s="60" t="s">
        <v>83</v>
      </c>
      <c r="E93" s="29">
        <v>2142</v>
      </c>
      <c r="F93" s="30" t="s">
        <v>26</v>
      </c>
      <c r="G93" s="29">
        <v>250</v>
      </c>
      <c r="H93" s="29">
        <v>905.81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50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77">
        <f t="shared" si="2"/>
        <v>3347.81</v>
      </c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</row>
    <row r="94" spans="1:37" s="20" customFormat="1" ht="58.5" customHeight="1" x14ac:dyDescent="0.35">
      <c r="A94" s="69">
        <v>80</v>
      </c>
      <c r="B94" s="85">
        <v>57</v>
      </c>
      <c r="C94" s="58" t="s">
        <v>132</v>
      </c>
      <c r="D94" s="59" t="s">
        <v>83</v>
      </c>
      <c r="E94" s="26">
        <v>1605.6</v>
      </c>
      <c r="F94" s="27" t="s">
        <v>26</v>
      </c>
      <c r="G94" s="26">
        <v>187.5</v>
      </c>
      <c r="H94" s="26">
        <v>680.73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77">
        <f t="shared" si="2"/>
        <v>2473.83</v>
      </c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</row>
    <row r="95" spans="1:37" s="20" customFormat="1" ht="58.5" customHeight="1" x14ac:dyDescent="0.35">
      <c r="A95" s="14">
        <v>81</v>
      </c>
      <c r="B95" s="86">
        <v>58</v>
      </c>
      <c r="C95" s="60" t="s">
        <v>133</v>
      </c>
      <c r="D95" s="60" t="s">
        <v>83</v>
      </c>
      <c r="E95" s="29">
        <v>1873.2</v>
      </c>
      <c r="F95" s="30" t="s">
        <v>26</v>
      </c>
      <c r="G95" s="29">
        <v>218.75</v>
      </c>
      <c r="H95" s="29">
        <v>794.18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43.75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77">
        <f t="shared" si="2"/>
        <v>2929.8799999999997</v>
      </c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</row>
    <row r="96" spans="1:37" s="20" customFormat="1" ht="58.5" customHeight="1" x14ac:dyDescent="0.35">
      <c r="A96" s="69">
        <v>82</v>
      </c>
      <c r="B96" s="85">
        <v>59</v>
      </c>
      <c r="C96" s="58" t="s">
        <v>134</v>
      </c>
      <c r="D96" s="59" t="s">
        <v>83</v>
      </c>
      <c r="E96" s="26">
        <v>2142</v>
      </c>
      <c r="F96" s="27" t="s">
        <v>26</v>
      </c>
      <c r="G96" s="26">
        <v>250</v>
      </c>
      <c r="H96" s="26">
        <v>905.81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50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77">
        <f t="shared" si="2"/>
        <v>3347.81</v>
      </c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</row>
    <row r="97" spans="1:37" s="20" customFormat="1" ht="58.5" customHeight="1" x14ac:dyDescent="0.35">
      <c r="A97" s="14">
        <v>83</v>
      </c>
      <c r="B97" s="86">
        <v>60</v>
      </c>
      <c r="C97" s="60" t="s">
        <v>135</v>
      </c>
      <c r="D97" s="60" t="s">
        <v>83</v>
      </c>
      <c r="E97" s="29">
        <v>2142</v>
      </c>
      <c r="F97" s="30" t="s">
        <v>26</v>
      </c>
      <c r="G97" s="29">
        <v>250</v>
      </c>
      <c r="H97" s="29">
        <v>905.81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50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77">
        <f t="shared" si="2"/>
        <v>3347.81</v>
      </c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</row>
    <row r="98" spans="1:37" s="20" customFormat="1" ht="58.5" customHeight="1" x14ac:dyDescent="0.35">
      <c r="A98" s="69">
        <v>84</v>
      </c>
      <c r="B98" s="85">
        <v>61</v>
      </c>
      <c r="C98" s="58" t="s">
        <v>136</v>
      </c>
      <c r="D98" s="59" t="s">
        <v>83</v>
      </c>
      <c r="E98" s="26">
        <v>2142</v>
      </c>
      <c r="F98" s="27" t="s">
        <v>26</v>
      </c>
      <c r="G98" s="26">
        <v>250</v>
      </c>
      <c r="H98" s="26">
        <v>905.81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 t="s">
        <v>137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77">
        <f t="shared" si="2"/>
        <v>3297.81</v>
      </c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</row>
    <row r="99" spans="1:37" s="20" customFormat="1" ht="58.5" customHeight="1" x14ac:dyDescent="0.35">
      <c r="A99" s="14">
        <v>85</v>
      </c>
      <c r="B99" s="86">
        <v>62</v>
      </c>
      <c r="C99" s="60" t="s">
        <v>138</v>
      </c>
      <c r="D99" s="60" t="s">
        <v>70</v>
      </c>
      <c r="E99" s="29">
        <v>2347.5</v>
      </c>
      <c r="F99" s="30" t="s">
        <v>26</v>
      </c>
      <c r="G99" s="29">
        <v>250</v>
      </c>
      <c r="H99" s="29">
        <v>905.81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77">
        <f t="shared" si="2"/>
        <v>3503.31</v>
      </c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</row>
    <row r="100" spans="1:37" s="20" customFormat="1" ht="58.5" customHeight="1" x14ac:dyDescent="0.35">
      <c r="A100" s="69">
        <v>86</v>
      </c>
      <c r="B100" s="85">
        <v>63</v>
      </c>
      <c r="C100" s="58" t="s">
        <v>139</v>
      </c>
      <c r="D100" s="59" t="s">
        <v>83</v>
      </c>
      <c r="E100" s="26">
        <v>2142</v>
      </c>
      <c r="F100" s="27" t="s">
        <v>26</v>
      </c>
      <c r="G100" s="26">
        <v>250</v>
      </c>
      <c r="H100" s="26">
        <v>905.81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50</v>
      </c>
      <c r="P100" s="28">
        <v>0</v>
      </c>
      <c r="Q100" s="28">
        <v>0</v>
      </c>
      <c r="R100" s="28">
        <v>0</v>
      </c>
      <c r="S100" s="28">
        <v>0</v>
      </c>
      <c r="T100" s="28">
        <v>0</v>
      </c>
      <c r="U100" s="77">
        <f t="shared" si="2"/>
        <v>3347.81</v>
      </c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</row>
    <row r="101" spans="1:37" s="20" customFormat="1" ht="58.5" customHeight="1" x14ac:dyDescent="0.35">
      <c r="A101" s="14">
        <v>87</v>
      </c>
      <c r="B101" s="86">
        <v>64</v>
      </c>
      <c r="C101" s="60" t="s">
        <v>140</v>
      </c>
      <c r="D101" s="60" t="s">
        <v>70</v>
      </c>
      <c r="E101" s="29">
        <v>2347.5</v>
      </c>
      <c r="F101" s="30" t="s">
        <v>26</v>
      </c>
      <c r="G101" s="29">
        <v>250</v>
      </c>
      <c r="H101" s="29">
        <v>905.81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35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77">
        <f t="shared" ref="U101:U111" si="3">SUM(E101:T101)</f>
        <v>3538.31</v>
      </c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</row>
    <row r="102" spans="1:37" s="20" customFormat="1" ht="58.5" customHeight="1" x14ac:dyDescent="0.35">
      <c r="A102" s="69">
        <v>88</v>
      </c>
      <c r="B102" s="85">
        <v>65</v>
      </c>
      <c r="C102" s="58" t="s">
        <v>141</v>
      </c>
      <c r="D102" s="59" t="s">
        <v>70</v>
      </c>
      <c r="E102" s="26">
        <v>2347.5</v>
      </c>
      <c r="F102" s="27" t="s">
        <v>26</v>
      </c>
      <c r="G102" s="26">
        <v>250</v>
      </c>
      <c r="H102" s="26">
        <v>905.81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77">
        <f t="shared" si="3"/>
        <v>3503.31</v>
      </c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</row>
    <row r="103" spans="1:37" s="20" customFormat="1" ht="58.5" customHeight="1" x14ac:dyDescent="0.35">
      <c r="A103" s="14">
        <v>89</v>
      </c>
      <c r="B103" s="86">
        <v>66</v>
      </c>
      <c r="C103" s="60" t="s">
        <v>142</v>
      </c>
      <c r="D103" s="60" t="s">
        <v>83</v>
      </c>
      <c r="E103" s="29">
        <v>2142</v>
      </c>
      <c r="F103" s="30" t="s">
        <v>26</v>
      </c>
      <c r="G103" s="29">
        <v>250</v>
      </c>
      <c r="H103" s="29">
        <v>905.81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75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77">
        <f t="shared" si="3"/>
        <v>3372.81</v>
      </c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</row>
    <row r="104" spans="1:37" s="20" customFormat="1" ht="58.5" customHeight="1" x14ac:dyDescent="0.35">
      <c r="A104" s="69">
        <v>90</v>
      </c>
      <c r="B104" s="85">
        <v>67</v>
      </c>
      <c r="C104" s="58" t="s">
        <v>143</v>
      </c>
      <c r="D104" s="59" t="s">
        <v>83</v>
      </c>
      <c r="E104" s="26">
        <v>2142</v>
      </c>
      <c r="F104" s="27" t="s">
        <v>26</v>
      </c>
      <c r="G104" s="26">
        <v>250</v>
      </c>
      <c r="H104" s="26">
        <v>905.81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77">
        <f t="shared" si="3"/>
        <v>3297.81</v>
      </c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</row>
    <row r="105" spans="1:37" s="20" customFormat="1" ht="58.5" customHeight="1" x14ac:dyDescent="0.35">
      <c r="A105" s="14">
        <v>91</v>
      </c>
      <c r="B105" s="86">
        <v>68</v>
      </c>
      <c r="C105" s="60" t="s">
        <v>144</v>
      </c>
      <c r="D105" s="60" t="s">
        <v>83</v>
      </c>
      <c r="E105" s="29">
        <v>2142</v>
      </c>
      <c r="F105" s="30" t="s">
        <v>26</v>
      </c>
      <c r="G105" s="29">
        <v>250</v>
      </c>
      <c r="H105" s="29">
        <v>905.81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77">
        <f t="shared" si="3"/>
        <v>3297.81</v>
      </c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</row>
    <row r="106" spans="1:37" s="20" customFormat="1" ht="58.5" customHeight="1" x14ac:dyDescent="0.35">
      <c r="A106" s="69">
        <v>92</v>
      </c>
      <c r="B106" s="85">
        <v>69</v>
      </c>
      <c r="C106" s="58" t="s">
        <v>145</v>
      </c>
      <c r="D106" s="59" t="s">
        <v>70</v>
      </c>
      <c r="E106" s="26">
        <v>2347.5</v>
      </c>
      <c r="F106" s="27" t="s">
        <v>26</v>
      </c>
      <c r="G106" s="26">
        <v>250</v>
      </c>
      <c r="H106" s="26">
        <v>905.81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8">
        <v>0</v>
      </c>
      <c r="Q106" s="28">
        <v>0</v>
      </c>
      <c r="R106" s="28">
        <v>0</v>
      </c>
      <c r="S106" s="28">
        <v>0</v>
      </c>
      <c r="T106" s="28">
        <v>0</v>
      </c>
      <c r="U106" s="77">
        <f t="shared" si="3"/>
        <v>3503.31</v>
      </c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</row>
    <row r="107" spans="1:37" s="20" customFormat="1" ht="58.5" customHeight="1" x14ac:dyDescent="0.35">
      <c r="A107" s="14">
        <v>93</v>
      </c>
      <c r="B107" s="86">
        <v>70</v>
      </c>
      <c r="C107" s="60" t="s">
        <v>146</v>
      </c>
      <c r="D107" s="60" t="s">
        <v>70</v>
      </c>
      <c r="E107" s="29">
        <v>2347.5</v>
      </c>
      <c r="F107" s="30" t="s">
        <v>26</v>
      </c>
      <c r="G107" s="29">
        <v>250</v>
      </c>
      <c r="H107" s="29">
        <v>994.63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77">
        <f t="shared" si="3"/>
        <v>3592.13</v>
      </c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</row>
    <row r="108" spans="1:37" s="20" customFormat="1" ht="58.5" customHeight="1" x14ac:dyDescent="0.35">
      <c r="A108" s="69">
        <v>94</v>
      </c>
      <c r="B108" s="85">
        <v>71</v>
      </c>
      <c r="C108" s="58" t="s">
        <v>147</v>
      </c>
      <c r="D108" s="59" t="s">
        <v>70</v>
      </c>
      <c r="E108" s="26">
        <v>2347.5</v>
      </c>
      <c r="F108" s="27" t="s">
        <v>26</v>
      </c>
      <c r="G108" s="26">
        <v>250</v>
      </c>
      <c r="H108" s="26">
        <v>994.63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77">
        <f t="shared" si="3"/>
        <v>3592.13</v>
      </c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</row>
    <row r="109" spans="1:37" s="20" customFormat="1" ht="58.5" customHeight="1" x14ac:dyDescent="0.35">
      <c r="A109" s="14">
        <v>95</v>
      </c>
      <c r="B109" s="86">
        <v>72</v>
      </c>
      <c r="C109" s="60" t="s">
        <v>148</v>
      </c>
      <c r="D109" s="60" t="s">
        <v>83</v>
      </c>
      <c r="E109" s="29">
        <v>2142</v>
      </c>
      <c r="F109" s="30" t="s">
        <v>26</v>
      </c>
      <c r="G109" s="29">
        <v>250</v>
      </c>
      <c r="H109" s="29">
        <v>905.81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 t="s">
        <v>71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77">
        <f t="shared" si="3"/>
        <v>3297.81</v>
      </c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</row>
    <row r="110" spans="1:37" s="20" customFormat="1" ht="58.5" customHeight="1" x14ac:dyDescent="0.35">
      <c r="A110" s="69">
        <v>96</v>
      </c>
      <c r="B110" s="85">
        <v>73</v>
      </c>
      <c r="C110" s="58" t="s">
        <v>149</v>
      </c>
      <c r="D110" s="59" t="s">
        <v>70</v>
      </c>
      <c r="E110" s="26">
        <v>2347.5</v>
      </c>
      <c r="F110" s="27" t="s">
        <v>26</v>
      </c>
      <c r="G110" s="26">
        <v>250</v>
      </c>
      <c r="H110" s="26">
        <v>994.63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77">
        <f t="shared" si="3"/>
        <v>3592.13</v>
      </c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</row>
    <row r="111" spans="1:37" s="20" customFormat="1" ht="58.5" customHeight="1" x14ac:dyDescent="0.35">
      <c r="A111" s="14">
        <v>97</v>
      </c>
      <c r="B111" s="86">
        <v>74</v>
      </c>
      <c r="C111" s="60" t="s">
        <v>150</v>
      </c>
      <c r="D111" s="60" t="s">
        <v>70</v>
      </c>
      <c r="E111" s="29">
        <v>2347.5</v>
      </c>
      <c r="F111" s="30" t="s">
        <v>26</v>
      </c>
      <c r="G111" s="29">
        <v>250</v>
      </c>
      <c r="H111" s="29">
        <v>994.63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 t="s">
        <v>71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77">
        <f t="shared" si="3"/>
        <v>3592.13</v>
      </c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</row>
    <row r="112" spans="1:37" s="20" customFormat="1" ht="58.5" customHeight="1" x14ac:dyDescent="0.35">
      <c r="A112" s="69">
        <v>98</v>
      </c>
      <c r="B112" s="85">
        <v>75</v>
      </c>
      <c r="C112" s="58" t="s">
        <v>256</v>
      </c>
      <c r="D112" s="59" t="s">
        <v>70</v>
      </c>
      <c r="E112" s="26">
        <v>2347.5</v>
      </c>
      <c r="F112" s="27" t="s">
        <v>26</v>
      </c>
      <c r="G112" s="26">
        <v>250</v>
      </c>
      <c r="H112" s="26">
        <v>994.63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</v>
      </c>
      <c r="U112" s="77">
        <f t="shared" ref="U112:U127" si="4">SUM(E112:T112)</f>
        <v>3592.13</v>
      </c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</row>
    <row r="113" spans="1:37" s="20" customFormat="1" ht="58.5" customHeight="1" x14ac:dyDescent="0.35">
      <c r="A113" s="14">
        <v>99</v>
      </c>
      <c r="B113" s="86">
        <v>76</v>
      </c>
      <c r="C113" s="60" t="s">
        <v>151</v>
      </c>
      <c r="D113" s="60" t="s">
        <v>83</v>
      </c>
      <c r="E113" s="29">
        <v>1605.6</v>
      </c>
      <c r="F113" s="30" t="s">
        <v>26</v>
      </c>
      <c r="G113" s="29">
        <v>187.5</v>
      </c>
      <c r="H113" s="29">
        <v>680.73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56.25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77">
        <f t="shared" si="4"/>
        <v>2530.08</v>
      </c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</row>
    <row r="114" spans="1:37" s="20" customFormat="1" ht="58.5" customHeight="1" x14ac:dyDescent="0.35">
      <c r="A114" s="69">
        <v>100</v>
      </c>
      <c r="B114" s="85">
        <v>77</v>
      </c>
      <c r="C114" s="58" t="s">
        <v>152</v>
      </c>
      <c r="D114" s="59" t="s">
        <v>83</v>
      </c>
      <c r="E114" s="26">
        <v>1338</v>
      </c>
      <c r="F114" s="27" t="s">
        <v>26</v>
      </c>
      <c r="G114" s="26">
        <v>156.25</v>
      </c>
      <c r="H114" s="26">
        <v>567.27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31.25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77">
        <f t="shared" si="4"/>
        <v>2092.77</v>
      </c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</row>
    <row r="115" spans="1:37" s="20" customFormat="1" ht="58.5" customHeight="1" x14ac:dyDescent="0.35">
      <c r="A115" s="14">
        <v>101</v>
      </c>
      <c r="B115" s="86">
        <v>78</v>
      </c>
      <c r="C115" s="60" t="s">
        <v>153</v>
      </c>
      <c r="D115" s="60" t="s">
        <v>83</v>
      </c>
      <c r="E115" s="29">
        <v>1873.2</v>
      </c>
      <c r="F115" s="30" t="s">
        <v>26</v>
      </c>
      <c r="G115" s="29">
        <v>218.75</v>
      </c>
      <c r="H115" s="29">
        <v>794.18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43.75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77">
        <f t="shared" si="4"/>
        <v>2929.8799999999997</v>
      </c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</row>
    <row r="116" spans="1:37" s="20" customFormat="1" ht="58.5" customHeight="1" x14ac:dyDescent="0.35">
      <c r="A116" s="69">
        <v>102</v>
      </c>
      <c r="B116" s="85">
        <v>79</v>
      </c>
      <c r="C116" s="58" t="s">
        <v>154</v>
      </c>
      <c r="D116" s="59" t="s">
        <v>83</v>
      </c>
      <c r="E116" s="26">
        <v>1338</v>
      </c>
      <c r="F116" s="27" t="s">
        <v>26</v>
      </c>
      <c r="G116" s="26">
        <v>156.25</v>
      </c>
      <c r="H116" s="26">
        <v>567.27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31.25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77">
        <f t="shared" si="4"/>
        <v>2092.77</v>
      </c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</row>
    <row r="117" spans="1:37" s="20" customFormat="1" ht="58.5" customHeight="1" x14ac:dyDescent="0.35">
      <c r="A117" s="14">
        <v>103</v>
      </c>
      <c r="B117" s="86">
        <v>80</v>
      </c>
      <c r="C117" s="60" t="s">
        <v>155</v>
      </c>
      <c r="D117" s="60" t="s">
        <v>83</v>
      </c>
      <c r="E117" s="29">
        <v>1338</v>
      </c>
      <c r="F117" s="30" t="s">
        <v>26</v>
      </c>
      <c r="G117" s="29">
        <v>156.25</v>
      </c>
      <c r="H117" s="29">
        <v>567.27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46.88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77">
        <f t="shared" si="4"/>
        <v>2108.4</v>
      </c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</row>
    <row r="118" spans="1:37" s="20" customFormat="1" ht="58.5" customHeight="1" x14ac:dyDescent="0.35">
      <c r="A118" s="69">
        <v>104</v>
      </c>
      <c r="B118" s="85">
        <v>81</v>
      </c>
      <c r="C118" s="58" t="s">
        <v>156</v>
      </c>
      <c r="D118" s="59" t="s">
        <v>83</v>
      </c>
      <c r="E118" s="26">
        <v>1873.2</v>
      </c>
      <c r="F118" s="27" t="s">
        <v>26</v>
      </c>
      <c r="G118" s="26">
        <v>218.75</v>
      </c>
      <c r="H118" s="26">
        <v>794.18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77">
        <f t="shared" si="4"/>
        <v>2886.1299999999997</v>
      </c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</row>
    <row r="119" spans="1:37" s="20" customFormat="1" ht="58.5" customHeight="1" x14ac:dyDescent="0.35">
      <c r="A119" s="14">
        <v>105</v>
      </c>
      <c r="B119" s="86">
        <v>82</v>
      </c>
      <c r="C119" s="60" t="s">
        <v>157</v>
      </c>
      <c r="D119" s="60" t="s">
        <v>83</v>
      </c>
      <c r="E119" s="29">
        <v>1873.2</v>
      </c>
      <c r="F119" s="30" t="s">
        <v>26</v>
      </c>
      <c r="G119" s="29">
        <v>218.75</v>
      </c>
      <c r="H119" s="29">
        <v>794.18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65.63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77">
        <f t="shared" si="4"/>
        <v>2951.7599999999998</v>
      </c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</row>
    <row r="120" spans="1:37" s="20" customFormat="1" ht="58.5" customHeight="1" x14ac:dyDescent="0.35">
      <c r="A120" s="69">
        <v>106</v>
      </c>
      <c r="B120" s="85">
        <v>83</v>
      </c>
      <c r="C120" s="58" t="s">
        <v>158</v>
      </c>
      <c r="D120" s="59" t="s">
        <v>70</v>
      </c>
      <c r="E120" s="26">
        <v>2347.5</v>
      </c>
      <c r="F120" s="27" t="s">
        <v>26</v>
      </c>
      <c r="G120" s="26">
        <v>250</v>
      </c>
      <c r="H120" s="26">
        <v>994.63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v>0</v>
      </c>
      <c r="U120" s="77">
        <f t="shared" si="4"/>
        <v>3592.13</v>
      </c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</row>
    <row r="121" spans="1:37" s="20" customFormat="1" ht="58.5" customHeight="1" x14ac:dyDescent="0.35">
      <c r="A121" s="14">
        <v>107</v>
      </c>
      <c r="B121" s="86">
        <v>84</v>
      </c>
      <c r="C121" s="60" t="str">
        <f>PROPER("MICHAEL IVÁN FIGUEROA DÁVILA")</f>
        <v>Michael Iván Figueroa Dávila</v>
      </c>
      <c r="D121" s="60" t="s">
        <v>70</v>
      </c>
      <c r="E121" s="29">
        <v>2347.5</v>
      </c>
      <c r="F121" s="30" t="s">
        <v>26</v>
      </c>
      <c r="G121" s="29">
        <v>250</v>
      </c>
      <c r="H121" s="29">
        <v>994.63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77">
        <f t="shared" si="4"/>
        <v>3592.13</v>
      </c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</row>
    <row r="122" spans="1:37" s="20" customFormat="1" ht="58.5" customHeight="1" x14ac:dyDescent="0.35">
      <c r="A122" s="69">
        <v>108</v>
      </c>
      <c r="B122" s="85">
        <v>85</v>
      </c>
      <c r="C122" s="58" t="s">
        <v>159</v>
      </c>
      <c r="D122" s="59" t="s">
        <v>70</v>
      </c>
      <c r="E122" s="26">
        <v>2347.5</v>
      </c>
      <c r="F122" s="27" t="s">
        <v>26</v>
      </c>
      <c r="G122" s="26">
        <v>250</v>
      </c>
      <c r="H122" s="26">
        <v>994.63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77">
        <f t="shared" si="4"/>
        <v>3592.13</v>
      </c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</row>
    <row r="123" spans="1:37" s="20" customFormat="1" ht="58.5" customHeight="1" x14ac:dyDescent="0.35">
      <c r="A123" s="14">
        <v>109</v>
      </c>
      <c r="B123" s="86">
        <v>86</v>
      </c>
      <c r="C123" s="60" t="s">
        <v>160</v>
      </c>
      <c r="D123" s="60" t="s">
        <v>70</v>
      </c>
      <c r="E123" s="29">
        <v>2347.5</v>
      </c>
      <c r="F123" s="30" t="s">
        <v>26</v>
      </c>
      <c r="G123" s="29">
        <v>250</v>
      </c>
      <c r="H123" s="29">
        <v>994.63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35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77">
        <f t="shared" si="4"/>
        <v>3627.13</v>
      </c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</row>
    <row r="124" spans="1:37" s="20" customFormat="1" ht="58.5" customHeight="1" x14ac:dyDescent="0.35">
      <c r="A124" s="69">
        <v>110</v>
      </c>
      <c r="B124" s="85">
        <v>87</v>
      </c>
      <c r="C124" s="58" t="s">
        <v>252</v>
      </c>
      <c r="D124" s="59" t="s">
        <v>70</v>
      </c>
      <c r="E124" s="26">
        <v>1070.4000000000001</v>
      </c>
      <c r="F124" s="27" t="s">
        <v>26</v>
      </c>
      <c r="G124" s="26">
        <v>125</v>
      </c>
      <c r="H124" s="26">
        <v>497.61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77">
        <f t="shared" si="4"/>
        <v>1693.0100000000002</v>
      </c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</row>
    <row r="125" spans="1:37" s="20" customFormat="1" ht="58.5" customHeight="1" x14ac:dyDescent="0.35">
      <c r="A125" s="14">
        <v>111</v>
      </c>
      <c r="B125" s="86">
        <v>88</v>
      </c>
      <c r="C125" s="60" t="s">
        <v>253</v>
      </c>
      <c r="D125" s="60" t="s">
        <v>70</v>
      </c>
      <c r="E125" s="29">
        <v>2347.5</v>
      </c>
      <c r="F125" s="30" t="s">
        <v>26</v>
      </c>
      <c r="G125" s="29">
        <v>250</v>
      </c>
      <c r="H125" s="29">
        <v>994.63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77">
        <f t="shared" si="4"/>
        <v>3592.13</v>
      </c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</row>
    <row r="126" spans="1:37" s="20" customFormat="1" ht="68.25" customHeight="1" x14ac:dyDescent="0.35">
      <c r="A126" s="69">
        <v>112</v>
      </c>
      <c r="B126" s="85">
        <v>89</v>
      </c>
      <c r="C126" s="58" t="s">
        <v>254</v>
      </c>
      <c r="D126" s="59" t="s">
        <v>70</v>
      </c>
      <c r="E126" s="26">
        <v>2347.5</v>
      </c>
      <c r="F126" s="27" t="s">
        <v>26</v>
      </c>
      <c r="G126" s="26">
        <v>250</v>
      </c>
      <c r="H126" s="26">
        <v>994.63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8">
        <v>0</v>
      </c>
      <c r="Q126" s="28">
        <v>0</v>
      </c>
      <c r="R126" s="28">
        <v>0</v>
      </c>
      <c r="S126" s="28">
        <v>0</v>
      </c>
      <c r="T126" s="28">
        <v>0</v>
      </c>
      <c r="U126" s="77">
        <f t="shared" si="4"/>
        <v>3592.13</v>
      </c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</row>
    <row r="127" spans="1:37" s="20" customFormat="1" ht="58.5" customHeight="1" x14ac:dyDescent="0.35">
      <c r="A127" s="14">
        <v>113</v>
      </c>
      <c r="B127" s="86">
        <v>90</v>
      </c>
      <c r="C127" s="60" t="s">
        <v>255</v>
      </c>
      <c r="D127" s="60" t="s">
        <v>83</v>
      </c>
      <c r="E127" s="29">
        <v>4355.3999999999996</v>
      </c>
      <c r="F127" s="30" t="s">
        <v>26</v>
      </c>
      <c r="G127" s="29">
        <v>500</v>
      </c>
      <c r="H127" s="29">
        <v>1811.62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77">
        <f t="shared" si="4"/>
        <v>6667.0199999999995</v>
      </c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</row>
    <row r="128" spans="1:37" ht="45.75" x14ac:dyDescent="0.35">
      <c r="A128" s="236" t="s">
        <v>161</v>
      </c>
      <c r="B128" s="237"/>
      <c r="C128" s="237"/>
      <c r="D128" s="237"/>
      <c r="E128" s="237"/>
      <c r="F128" s="237"/>
      <c r="G128" s="237"/>
      <c r="H128" s="237"/>
      <c r="I128" s="237"/>
      <c r="J128" s="237"/>
      <c r="K128" s="237"/>
      <c r="L128" s="237"/>
      <c r="M128" s="237"/>
      <c r="N128" s="237"/>
      <c r="O128" s="237"/>
      <c r="P128" s="237"/>
      <c r="Q128" s="237"/>
      <c r="R128" s="237"/>
      <c r="S128" s="237"/>
      <c r="T128" s="238"/>
      <c r="U128" s="78"/>
      <c r="V128" s="78"/>
      <c r="W128" s="78"/>
    </row>
    <row r="129" spans="1:37" s="20" customFormat="1" ht="58.5" customHeight="1" x14ac:dyDescent="0.35">
      <c r="A129" s="70">
        <v>114</v>
      </c>
      <c r="B129" s="87">
        <v>1</v>
      </c>
      <c r="C129" s="61" t="s">
        <v>162</v>
      </c>
      <c r="D129" s="63" t="s">
        <v>163</v>
      </c>
      <c r="E129" s="31">
        <v>15000</v>
      </c>
      <c r="F129" s="32" t="s">
        <v>26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</row>
    <row r="130" spans="1:37" s="20" customFormat="1" ht="58.5" customHeight="1" x14ac:dyDescent="0.35">
      <c r="A130" s="15">
        <v>115</v>
      </c>
      <c r="B130" s="88">
        <v>2</v>
      </c>
      <c r="C130" s="62" t="s">
        <v>164</v>
      </c>
      <c r="D130" s="64" t="s">
        <v>165</v>
      </c>
      <c r="E130" s="34">
        <v>7000</v>
      </c>
      <c r="F130" s="35" t="s">
        <v>26</v>
      </c>
      <c r="G130" s="36">
        <v>0</v>
      </c>
      <c r="H130" s="36">
        <v>0</v>
      </c>
      <c r="I130" s="36" t="s">
        <v>71</v>
      </c>
      <c r="J130" s="36" t="s">
        <v>71</v>
      </c>
      <c r="K130" s="36" t="s">
        <v>71</v>
      </c>
      <c r="L130" s="36" t="s">
        <v>71</v>
      </c>
      <c r="M130" s="36" t="s">
        <v>71</v>
      </c>
      <c r="N130" s="36" t="s">
        <v>71</v>
      </c>
      <c r="O130" s="36" t="s">
        <v>71</v>
      </c>
      <c r="P130" s="36" t="s">
        <v>71</v>
      </c>
      <c r="Q130" s="36">
        <v>0</v>
      </c>
      <c r="R130" s="36" t="s">
        <v>71</v>
      </c>
      <c r="S130" s="36" t="s">
        <v>71</v>
      </c>
      <c r="T130" s="36" t="s">
        <v>71</v>
      </c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</row>
    <row r="131" spans="1:37" s="20" customFormat="1" ht="58.5" customHeight="1" x14ac:dyDescent="0.35">
      <c r="A131" s="70">
        <v>116</v>
      </c>
      <c r="B131" s="87">
        <v>3</v>
      </c>
      <c r="C131" s="61" t="s">
        <v>166</v>
      </c>
      <c r="D131" s="63" t="s">
        <v>167</v>
      </c>
      <c r="E131" s="31">
        <v>18000</v>
      </c>
      <c r="F131" s="32" t="s">
        <v>26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</row>
    <row r="132" spans="1:37" s="20" customFormat="1" ht="58.5" customHeight="1" x14ac:dyDescent="0.35">
      <c r="A132" s="15">
        <v>117</v>
      </c>
      <c r="B132" s="88">
        <v>4</v>
      </c>
      <c r="C132" s="62" t="s">
        <v>168</v>
      </c>
      <c r="D132" s="64" t="s">
        <v>169</v>
      </c>
      <c r="E132" s="34">
        <v>18000</v>
      </c>
      <c r="F132" s="35" t="s">
        <v>26</v>
      </c>
      <c r="G132" s="36">
        <v>0</v>
      </c>
      <c r="H132" s="36">
        <v>0</v>
      </c>
      <c r="I132" s="36" t="s">
        <v>71</v>
      </c>
      <c r="J132" s="36" t="s">
        <v>71</v>
      </c>
      <c r="K132" s="36" t="s">
        <v>71</v>
      </c>
      <c r="L132" s="36" t="s">
        <v>71</v>
      </c>
      <c r="M132" s="36" t="s">
        <v>71</v>
      </c>
      <c r="N132" s="36" t="s">
        <v>71</v>
      </c>
      <c r="O132" s="36" t="s">
        <v>71</v>
      </c>
      <c r="P132" s="36" t="s">
        <v>71</v>
      </c>
      <c r="Q132" s="36">
        <v>0</v>
      </c>
      <c r="R132" s="36" t="s">
        <v>71</v>
      </c>
      <c r="S132" s="36" t="s">
        <v>71</v>
      </c>
      <c r="T132" s="36" t="s">
        <v>71</v>
      </c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</row>
    <row r="133" spans="1:37" s="20" customFormat="1" ht="58.5" customHeight="1" x14ac:dyDescent="0.35">
      <c r="A133" s="70">
        <v>118</v>
      </c>
      <c r="B133" s="87">
        <v>5</v>
      </c>
      <c r="C133" s="61" t="s">
        <v>170</v>
      </c>
      <c r="D133" s="63" t="s">
        <v>171</v>
      </c>
      <c r="E133" s="31">
        <v>2000</v>
      </c>
      <c r="F133" s="32" t="s">
        <v>26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</row>
    <row r="134" spans="1:37" s="20" customFormat="1" ht="58.5" customHeight="1" x14ac:dyDescent="0.35">
      <c r="A134" s="15">
        <v>119</v>
      </c>
      <c r="B134" s="88">
        <v>6</v>
      </c>
      <c r="C134" s="62" t="s">
        <v>172</v>
      </c>
      <c r="D134" s="64" t="s">
        <v>173</v>
      </c>
      <c r="E134" s="34">
        <v>2000</v>
      </c>
      <c r="F134" s="35" t="s">
        <v>26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</row>
    <row r="135" spans="1:37" s="20" customFormat="1" ht="58.5" customHeight="1" x14ac:dyDescent="0.35">
      <c r="A135" s="70">
        <v>120</v>
      </c>
      <c r="B135" s="87">
        <v>7</v>
      </c>
      <c r="C135" s="61" t="s">
        <v>174</v>
      </c>
      <c r="D135" s="63" t="s">
        <v>171</v>
      </c>
      <c r="E135" s="31">
        <v>2000</v>
      </c>
      <c r="F135" s="32" t="s">
        <v>26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</row>
    <row r="136" spans="1:37" s="20" customFormat="1" ht="58.5" customHeight="1" x14ac:dyDescent="0.35">
      <c r="A136" s="15">
        <v>121</v>
      </c>
      <c r="B136" s="88">
        <v>8</v>
      </c>
      <c r="C136" s="62" t="s">
        <v>175</v>
      </c>
      <c r="D136" s="64" t="s">
        <v>173</v>
      </c>
      <c r="E136" s="34">
        <v>7000</v>
      </c>
      <c r="F136" s="35" t="s">
        <v>26</v>
      </c>
      <c r="G136" s="36">
        <v>0</v>
      </c>
      <c r="H136" s="36">
        <v>0</v>
      </c>
      <c r="I136" s="36" t="s">
        <v>71</v>
      </c>
      <c r="J136" s="36" t="s">
        <v>71</v>
      </c>
      <c r="K136" s="36" t="s">
        <v>71</v>
      </c>
      <c r="L136" s="36" t="s">
        <v>71</v>
      </c>
      <c r="M136" s="36" t="s">
        <v>71</v>
      </c>
      <c r="N136" s="36" t="s">
        <v>71</v>
      </c>
      <c r="O136" s="36" t="s">
        <v>71</v>
      </c>
      <c r="P136" s="36" t="s">
        <v>71</v>
      </c>
      <c r="Q136" s="36">
        <v>0</v>
      </c>
      <c r="R136" s="36" t="s">
        <v>71</v>
      </c>
      <c r="S136" s="36" t="s">
        <v>71</v>
      </c>
      <c r="T136" s="36" t="s">
        <v>71</v>
      </c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</row>
    <row r="137" spans="1:37" s="20" customFormat="1" ht="58.5" customHeight="1" x14ac:dyDescent="0.35">
      <c r="A137" s="70">
        <v>122</v>
      </c>
      <c r="B137" s="87">
        <v>9</v>
      </c>
      <c r="C137" s="61" t="s">
        <v>176</v>
      </c>
      <c r="D137" s="63" t="s">
        <v>177</v>
      </c>
      <c r="E137" s="31">
        <v>3500</v>
      </c>
      <c r="F137" s="32" t="s">
        <v>26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</row>
    <row r="138" spans="1:37" s="20" customFormat="1" ht="58.5" customHeight="1" x14ac:dyDescent="0.35">
      <c r="A138" s="15">
        <v>123</v>
      </c>
      <c r="B138" s="88">
        <v>10</v>
      </c>
      <c r="C138" s="62" t="s">
        <v>178</v>
      </c>
      <c r="D138" s="64" t="s">
        <v>177</v>
      </c>
      <c r="E138" s="34">
        <v>10000</v>
      </c>
      <c r="F138" s="35" t="s">
        <v>26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</row>
    <row r="139" spans="1:37" s="20" customFormat="1" ht="58.5" customHeight="1" x14ac:dyDescent="0.35">
      <c r="A139" s="70">
        <v>124</v>
      </c>
      <c r="B139" s="87">
        <v>11</v>
      </c>
      <c r="C139" s="61" t="s">
        <v>180</v>
      </c>
      <c r="D139" s="63" t="s">
        <v>171</v>
      </c>
      <c r="E139" s="31">
        <v>8000</v>
      </c>
      <c r="F139" s="32" t="s">
        <v>26</v>
      </c>
      <c r="G139" s="33">
        <v>0</v>
      </c>
      <c r="H139" s="33">
        <v>0</v>
      </c>
      <c r="I139" s="33" t="s">
        <v>71</v>
      </c>
      <c r="J139" s="33" t="s">
        <v>71</v>
      </c>
      <c r="K139" s="33" t="s">
        <v>71</v>
      </c>
      <c r="L139" s="33" t="s">
        <v>71</v>
      </c>
      <c r="M139" s="33" t="s">
        <v>71</v>
      </c>
      <c r="N139" s="33" t="s">
        <v>71</v>
      </c>
      <c r="O139" s="33" t="s">
        <v>71</v>
      </c>
      <c r="P139" s="33" t="s">
        <v>71</v>
      </c>
      <c r="Q139" s="33">
        <v>0</v>
      </c>
      <c r="R139" s="33" t="s">
        <v>71</v>
      </c>
      <c r="S139" s="33" t="s">
        <v>71</v>
      </c>
      <c r="T139" s="33" t="s">
        <v>71</v>
      </c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</row>
    <row r="140" spans="1:37" s="20" customFormat="1" ht="58.5" customHeight="1" x14ac:dyDescent="0.35">
      <c r="A140" s="15">
        <v>125</v>
      </c>
      <c r="B140" s="88">
        <v>12</v>
      </c>
      <c r="C140" s="62" t="s">
        <v>181</v>
      </c>
      <c r="D140" s="64" t="s">
        <v>182</v>
      </c>
      <c r="E140" s="34">
        <v>5000</v>
      </c>
      <c r="F140" s="35" t="s">
        <v>26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</row>
    <row r="141" spans="1:37" s="20" customFormat="1" ht="58.5" customHeight="1" x14ac:dyDescent="0.35">
      <c r="A141" s="70">
        <v>126</v>
      </c>
      <c r="B141" s="87">
        <v>13</v>
      </c>
      <c r="C141" s="61" t="s">
        <v>183</v>
      </c>
      <c r="D141" s="63" t="s">
        <v>171</v>
      </c>
      <c r="E141" s="31">
        <v>9000</v>
      </c>
      <c r="F141" s="32" t="s">
        <v>26</v>
      </c>
      <c r="G141" s="33">
        <v>0</v>
      </c>
      <c r="H141" s="33">
        <v>0</v>
      </c>
      <c r="I141" s="33" t="s">
        <v>71</v>
      </c>
      <c r="J141" s="33" t="s">
        <v>71</v>
      </c>
      <c r="K141" s="33" t="s">
        <v>71</v>
      </c>
      <c r="L141" s="33" t="s">
        <v>71</v>
      </c>
      <c r="M141" s="33" t="s">
        <v>71</v>
      </c>
      <c r="N141" s="33" t="s">
        <v>71</v>
      </c>
      <c r="O141" s="33" t="s">
        <v>71</v>
      </c>
      <c r="P141" s="33" t="s">
        <v>71</v>
      </c>
      <c r="Q141" s="33">
        <v>0</v>
      </c>
      <c r="R141" s="33" t="s">
        <v>71</v>
      </c>
      <c r="S141" s="33" t="s">
        <v>71</v>
      </c>
      <c r="T141" s="33" t="s">
        <v>71</v>
      </c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</row>
    <row r="142" spans="1:37" s="20" customFormat="1" ht="58.5" customHeight="1" x14ac:dyDescent="0.35">
      <c r="A142" s="15">
        <v>127</v>
      </c>
      <c r="B142" s="88">
        <v>14</v>
      </c>
      <c r="C142" s="62" t="s">
        <v>185</v>
      </c>
      <c r="D142" s="64" t="s">
        <v>171</v>
      </c>
      <c r="E142" s="34">
        <v>6000</v>
      </c>
      <c r="F142" s="35" t="s">
        <v>26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</row>
    <row r="143" spans="1:37" s="20" customFormat="1" ht="58.5" customHeight="1" x14ac:dyDescent="0.35">
      <c r="A143" s="70">
        <v>128</v>
      </c>
      <c r="B143" s="87">
        <v>15</v>
      </c>
      <c r="C143" s="61" t="s">
        <v>187</v>
      </c>
      <c r="D143" s="63" t="s">
        <v>177</v>
      </c>
      <c r="E143" s="31">
        <v>6000</v>
      </c>
      <c r="F143" s="32" t="s">
        <v>26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v>0</v>
      </c>
      <c r="T143" s="33">
        <v>0</v>
      </c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</row>
    <row r="144" spans="1:37" s="20" customFormat="1" ht="58.5" customHeight="1" x14ac:dyDescent="0.35">
      <c r="A144" s="15">
        <v>129</v>
      </c>
      <c r="B144" s="88">
        <v>16</v>
      </c>
      <c r="C144" s="62" t="str">
        <f>PROPER("EDSON GUSTAVO ALDANA GIRÓN")</f>
        <v>Edson Gustavo Aldana Girón</v>
      </c>
      <c r="D144" s="64" t="s">
        <v>171</v>
      </c>
      <c r="E144" s="34">
        <f>7000+7000</f>
        <v>14000</v>
      </c>
      <c r="F144" s="35" t="s">
        <v>26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</row>
    <row r="145" spans="1:37" s="20" customFormat="1" ht="58.5" customHeight="1" x14ac:dyDescent="0.35">
      <c r="A145" s="70">
        <v>130</v>
      </c>
      <c r="B145" s="87">
        <v>17</v>
      </c>
      <c r="C145" s="61" t="str">
        <f>PROPER("LEONEL GALÁN PANIAGUA")</f>
        <v>Leonel Galán Paniagua</v>
      </c>
      <c r="D145" s="63" t="s">
        <v>169</v>
      </c>
      <c r="E145" s="31">
        <v>0</v>
      </c>
      <c r="F145" s="32" t="s">
        <v>26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v>0</v>
      </c>
      <c r="T145" s="33">
        <v>0</v>
      </c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</row>
    <row r="146" spans="1:37" s="20" customFormat="1" ht="58.5" customHeight="1" x14ac:dyDescent="0.35">
      <c r="A146" s="15">
        <v>131</v>
      </c>
      <c r="B146" s="88">
        <v>18</v>
      </c>
      <c r="C146" s="62" t="str">
        <f>PROPER("MILTON LENIN MELÉNDEZ URIZAR")</f>
        <v>Milton Lenin Meléndez Urizar</v>
      </c>
      <c r="D146" s="64" t="s">
        <v>177</v>
      </c>
      <c r="E146" s="34">
        <v>0</v>
      </c>
      <c r="F146" s="35" t="s">
        <v>26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</row>
    <row r="147" spans="1:37" s="20" customFormat="1" ht="58.5" customHeight="1" x14ac:dyDescent="0.35">
      <c r="A147" s="70">
        <v>132</v>
      </c>
      <c r="B147" s="87">
        <v>19</v>
      </c>
      <c r="C147" s="61" t="str">
        <f>PROPER("ALISSON PAMELA CARBALLO")</f>
        <v>Alisson Pamela Carballo</v>
      </c>
      <c r="D147" s="63" t="s">
        <v>186</v>
      </c>
      <c r="E147" s="31">
        <v>0</v>
      </c>
      <c r="F147" s="32" t="s">
        <v>26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0</v>
      </c>
      <c r="S147" s="33">
        <v>0</v>
      </c>
      <c r="T147" s="33">
        <v>0</v>
      </c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</row>
    <row r="148" spans="1:37" ht="45.75" x14ac:dyDescent="0.35">
      <c r="A148" s="222" t="s">
        <v>189</v>
      </c>
      <c r="B148" s="222"/>
      <c r="C148" s="222"/>
      <c r="D148" s="222"/>
      <c r="E148" s="222"/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78"/>
      <c r="V148" s="78"/>
      <c r="W148" s="78"/>
    </row>
    <row r="149" spans="1:37" s="20" customFormat="1" ht="69.75" customHeight="1" x14ac:dyDescent="0.35">
      <c r="A149" s="71">
        <v>133</v>
      </c>
      <c r="B149" s="89">
        <v>1</v>
      </c>
      <c r="C149" s="65" t="s">
        <v>190</v>
      </c>
      <c r="D149" s="65" t="s">
        <v>264</v>
      </c>
      <c r="E149" s="37">
        <v>12000</v>
      </c>
      <c r="F149" s="38" t="s">
        <v>26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</row>
    <row r="150" spans="1:37" s="20" customFormat="1" ht="69.75" customHeight="1" x14ac:dyDescent="0.35">
      <c r="A150" s="16">
        <v>134</v>
      </c>
      <c r="B150" s="90">
        <v>2</v>
      </c>
      <c r="C150" s="66" t="s">
        <v>191</v>
      </c>
      <c r="D150" s="66" t="s">
        <v>192</v>
      </c>
      <c r="E150" s="40">
        <v>8000</v>
      </c>
      <c r="F150" s="41" t="s">
        <v>26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>
        <v>0</v>
      </c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</row>
    <row r="151" spans="1:37" s="20" customFormat="1" ht="69.75" customHeight="1" x14ac:dyDescent="0.35">
      <c r="A151" s="71">
        <v>135</v>
      </c>
      <c r="B151" s="89">
        <v>3</v>
      </c>
      <c r="C151" s="65" t="s">
        <v>193</v>
      </c>
      <c r="D151" s="65" t="s">
        <v>194</v>
      </c>
      <c r="E151" s="37">
        <v>10000</v>
      </c>
      <c r="F151" s="38" t="s">
        <v>26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  <c r="O151" s="39">
        <v>0</v>
      </c>
      <c r="P151" s="39">
        <v>0</v>
      </c>
      <c r="Q151" s="39">
        <v>0</v>
      </c>
      <c r="R151" s="39">
        <v>0</v>
      </c>
      <c r="S151" s="39">
        <v>0</v>
      </c>
      <c r="T151" s="39">
        <v>0</v>
      </c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</row>
    <row r="152" spans="1:37" s="20" customFormat="1" ht="69.75" customHeight="1" x14ac:dyDescent="0.35">
      <c r="A152" s="16">
        <v>136</v>
      </c>
      <c r="B152" s="90">
        <v>4</v>
      </c>
      <c r="C152" s="66" t="s">
        <v>195</v>
      </c>
      <c r="D152" s="66" t="s">
        <v>196</v>
      </c>
      <c r="E152" s="40">
        <v>7150</v>
      </c>
      <c r="F152" s="41" t="s">
        <v>26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2">
        <v>0</v>
      </c>
      <c r="Q152" s="42">
        <v>0</v>
      </c>
      <c r="R152" s="42">
        <v>0</v>
      </c>
      <c r="S152" s="42">
        <v>0</v>
      </c>
      <c r="T152" s="42">
        <v>0</v>
      </c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</row>
    <row r="153" spans="1:37" s="20" customFormat="1" ht="69.75" customHeight="1" x14ac:dyDescent="0.35">
      <c r="A153" s="71">
        <v>137</v>
      </c>
      <c r="B153" s="89">
        <v>5</v>
      </c>
      <c r="C153" s="65" t="s">
        <v>197</v>
      </c>
      <c r="D153" s="65" t="s">
        <v>198</v>
      </c>
      <c r="E153" s="37">
        <v>7000</v>
      </c>
      <c r="F153" s="38" t="s">
        <v>26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39">
        <v>0</v>
      </c>
      <c r="P153" s="39">
        <v>0</v>
      </c>
      <c r="Q153" s="39">
        <v>0</v>
      </c>
      <c r="R153" s="39">
        <v>0</v>
      </c>
      <c r="S153" s="39">
        <v>0</v>
      </c>
      <c r="T153" s="39">
        <v>0</v>
      </c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</row>
    <row r="154" spans="1:37" s="20" customFormat="1" ht="69.75" customHeight="1" x14ac:dyDescent="0.35">
      <c r="A154" s="16">
        <v>138</v>
      </c>
      <c r="B154" s="90">
        <v>6</v>
      </c>
      <c r="C154" s="66" t="s">
        <v>199</v>
      </c>
      <c r="D154" s="66" t="s">
        <v>200</v>
      </c>
      <c r="E154" s="40">
        <v>8000</v>
      </c>
      <c r="F154" s="41" t="s">
        <v>26</v>
      </c>
      <c r="G154" s="42">
        <v>0</v>
      </c>
      <c r="H154" s="42">
        <v>0</v>
      </c>
      <c r="I154" s="42" t="s">
        <v>71</v>
      </c>
      <c r="J154" s="42" t="s">
        <v>71</v>
      </c>
      <c r="K154" s="42" t="s">
        <v>71</v>
      </c>
      <c r="L154" s="42" t="s">
        <v>71</v>
      </c>
      <c r="M154" s="42" t="s">
        <v>71</v>
      </c>
      <c r="N154" s="42" t="s">
        <v>71</v>
      </c>
      <c r="O154" s="42" t="s">
        <v>71</v>
      </c>
      <c r="P154" s="42" t="s">
        <v>71</v>
      </c>
      <c r="Q154" s="42">
        <v>0</v>
      </c>
      <c r="R154" s="42" t="s">
        <v>71</v>
      </c>
      <c r="S154" s="42" t="s">
        <v>71</v>
      </c>
      <c r="T154" s="42" t="s">
        <v>71</v>
      </c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</row>
    <row r="155" spans="1:37" s="20" customFormat="1" ht="69.75" customHeight="1" x14ac:dyDescent="0.35">
      <c r="A155" s="71">
        <v>139</v>
      </c>
      <c r="B155" s="89">
        <v>7</v>
      </c>
      <c r="C155" s="65" t="s">
        <v>201</v>
      </c>
      <c r="D155" s="65" t="s">
        <v>192</v>
      </c>
      <c r="E155" s="37">
        <v>3500</v>
      </c>
      <c r="F155" s="38" t="s">
        <v>26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/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39">
        <v>0</v>
      </c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</row>
    <row r="156" spans="1:37" s="20" customFormat="1" ht="69.75" customHeight="1" x14ac:dyDescent="0.35">
      <c r="A156" s="16">
        <v>140</v>
      </c>
      <c r="B156" s="90">
        <v>8</v>
      </c>
      <c r="C156" s="66" t="s">
        <v>202</v>
      </c>
      <c r="D156" s="66" t="s">
        <v>188</v>
      </c>
      <c r="E156" s="40">
        <v>7000</v>
      </c>
      <c r="F156" s="41" t="s">
        <v>26</v>
      </c>
      <c r="G156" s="42">
        <v>0</v>
      </c>
      <c r="H156" s="42">
        <v>0</v>
      </c>
      <c r="I156" s="42" t="s">
        <v>71</v>
      </c>
      <c r="J156" s="42" t="s">
        <v>71</v>
      </c>
      <c r="K156" s="42" t="s">
        <v>71</v>
      </c>
      <c r="L156" s="42" t="s">
        <v>71</v>
      </c>
      <c r="M156" s="42" t="s">
        <v>71</v>
      </c>
      <c r="N156" s="42" t="s">
        <v>71</v>
      </c>
      <c r="O156" s="42" t="s">
        <v>71</v>
      </c>
      <c r="P156" s="42" t="s">
        <v>71</v>
      </c>
      <c r="Q156" s="42">
        <v>0</v>
      </c>
      <c r="R156" s="42" t="s">
        <v>71</v>
      </c>
      <c r="S156" s="42" t="s">
        <v>71</v>
      </c>
      <c r="T156" s="42" t="s">
        <v>71</v>
      </c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</row>
    <row r="157" spans="1:37" s="20" customFormat="1" ht="69.75" customHeight="1" x14ac:dyDescent="0.35">
      <c r="A157" s="71">
        <v>141</v>
      </c>
      <c r="B157" s="89">
        <v>9</v>
      </c>
      <c r="C157" s="65" t="s">
        <v>203</v>
      </c>
      <c r="D157" s="65" t="s">
        <v>204</v>
      </c>
      <c r="E157" s="37">
        <v>6700</v>
      </c>
      <c r="F157" s="38" t="s">
        <v>26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39">
        <v>0</v>
      </c>
      <c r="T157" s="39">
        <v>0</v>
      </c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</row>
    <row r="158" spans="1:37" s="20" customFormat="1" ht="69.75" customHeight="1" x14ac:dyDescent="0.35">
      <c r="A158" s="16">
        <v>142</v>
      </c>
      <c r="B158" s="90">
        <v>10</v>
      </c>
      <c r="C158" s="66" t="s">
        <v>205</v>
      </c>
      <c r="D158" s="66" t="s">
        <v>198</v>
      </c>
      <c r="E158" s="40">
        <v>9000</v>
      </c>
      <c r="F158" s="41" t="s">
        <v>26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42">
        <v>0</v>
      </c>
      <c r="T158" s="42">
        <v>0</v>
      </c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</row>
    <row r="159" spans="1:37" s="20" customFormat="1" ht="69.75" customHeight="1" x14ac:dyDescent="0.35">
      <c r="A159" s="71">
        <v>143</v>
      </c>
      <c r="B159" s="89">
        <v>11</v>
      </c>
      <c r="C159" s="65" t="s">
        <v>206</v>
      </c>
      <c r="D159" s="65" t="s">
        <v>207</v>
      </c>
      <c r="E159" s="37">
        <v>12000</v>
      </c>
      <c r="F159" s="38" t="s">
        <v>26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9">
        <v>0</v>
      </c>
      <c r="O159" s="39">
        <v>0</v>
      </c>
      <c r="P159" s="39">
        <v>0</v>
      </c>
      <c r="Q159" s="39">
        <v>0</v>
      </c>
      <c r="R159" s="39">
        <v>0</v>
      </c>
      <c r="S159" s="39">
        <v>0</v>
      </c>
      <c r="T159" s="39">
        <v>0</v>
      </c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</row>
    <row r="160" spans="1:37" s="20" customFormat="1" ht="69.75" customHeight="1" x14ac:dyDescent="0.35">
      <c r="A160" s="16">
        <v>144</v>
      </c>
      <c r="B160" s="90">
        <v>12</v>
      </c>
      <c r="C160" s="66" t="s">
        <v>208</v>
      </c>
      <c r="D160" s="66" t="s">
        <v>177</v>
      </c>
      <c r="E160" s="40">
        <v>6000</v>
      </c>
      <c r="F160" s="41" t="s">
        <v>26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42">
        <v>0</v>
      </c>
      <c r="T160" s="42">
        <v>0</v>
      </c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</row>
    <row r="161" spans="1:37" s="20" customFormat="1" ht="69.75" customHeight="1" x14ac:dyDescent="0.35">
      <c r="A161" s="71">
        <v>145</v>
      </c>
      <c r="B161" s="89">
        <v>13</v>
      </c>
      <c r="C161" s="65" t="s">
        <v>209</v>
      </c>
      <c r="D161" s="65" t="s">
        <v>196</v>
      </c>
      <c r="E161" s="37">
        <v>7500</v>
      </c>
      <c r="F161" s="38" t="s">
        <v>26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39">
        <v>0</v>
      </c>
      <c r="T161" s="39">
        <v>0</v>
      </c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</row>
    <row r="162" spans="1:37" s="20" customFormat="1" ht="69.75" customHeight="1" x14ac:dyDescent="0.35">
      <c r="A162" s="16">
        <v>146</v>
      </c>
      <c r="B162" s="90">
        <v>14</v>
      </c>
      <c r="C162" s="66" t="s">
        <v>210</v>
      </c>
      <c r="D162" s="66" t="s">
        <v>207</v>
      </c>
      <c r="E162" s="40">
        <v>5500</v>
      </c>
      <c r="F162" s="41" t="s">
        <v>26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  <c r="S162" s="42">
        <v>0</v>
      </c>
      <c r="T162" s="42">
        <v>0</v>
      </c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</row>
    <row r="163" spans="1:37" s="20" customFormat="1" ht="69.75" customHeight="1" x14ac:dyDescent="0.35">
      <c r="A163" s="71">
        <v>147</v>
      </c>
      <c r="B163" s="89">
        <v>15</v>
      </c>
      <c r="C163" s="65" t="s">
        <v>211</v>
      </c>
      <c r="D163" s="65" t="s">
        <v>192</v>
      </c>
      <c r="E163" s="37">
        <v>7000</v>
      </c>
      <c r="F163" s="38" t="s">
        <v>26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0</v>
      </c>
      <c r="P163" s="39">
        <v>0</v>
      </c>
      <c r="Q163" s="39">
        <v>0</v>
      </c>
      <c r="R163" s="39">
        <v>0</v>
      </c>
      <c r="S163" s="39">
        <v>0</v>
      </c>
      <c r="T163" s="39">
        <v>0</v>
      </c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</row>
    <row r="164" spans="1:37" s="20" customFormat="1" ht="69.75" customHeight="1" x14ac:dyDescent="0.35">
      <c r="A164" s="16">
        <v>148</v>
      </c>
      <c r="B164" s="90">
        <v>16</v>
      </c>
      <c r="C164" s="66" t="s">
        <v>212</v>
      </c>
      <c r="D164" s="66" t="s">
        <v>192</v>
      </c>
      <c r="E164" s="40">
        <v>9000</v>
      </c>
      <c r="F164" s="41" t="s">
        <v>26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42">
        <v>0</v>
      </c>
      <c r="T164" s="42">
        <v>0</v>
      </c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</row>
    <row r="165" spans="1:37" s="20" customFormat="1" ht="69.75" customHeight="1" x14ac:dyDescent="0.35">
      <c r="A165" s="71">
        <v>149</v>
      </c>
      <c r="B165" s="89">
        <v>17</v>
      </c>
      <c r="C165" s="65" t="s">
        <v>213</v>
      </c>
      <c r="D165" s="65" t="s">
        <v>214</v>
      </c>
      <c r="E165" s="37">
        <v>5000</v>
      </c>
      <c r="F165" s="38" t="s">
        <v>26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39">
        <v>0</v>
      </c>
      <c r="T165" s="39">
        <v>0</v>
      </c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</row>
    <row r="166" spans="1:37" s="20" customFormat="1" ht="69.75" customHeight="1" x14ac:dyDescent="0.35">
      <c r="A166" s="16">
        <v>150</v>
      </c>
      <c r="B166" s="90">
        <v>18</v>
      </c>
      <c r="C166" s="66" t="s">
        <v>215</v>
      </c>
      <c r="D166" s="66" t="s">
        <v>216</v>
      </c>
      <c r="E166" s="40">
        <v>12000</v>
      </c>
      <c r="F166" s="41" t="s">
        <v>26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0</v>
      </c>
      <c r="P166" s="42">
        <v>0</v>
      </c>
      <c r="Q166" s="42">
        <v>0</v>
      </c>
      <c r="R166" s="42">
        <v>0</v>
      </c>
      <c r="S166" s="42">
        <v>0</v>
      </c>
      <c r="T166" s="42">
        <v>0</v>
      </c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</row>
    <row r="167" spans="1:37" s="20" customFormat="1" ht="69.75" customHeight="1" x14ac:dyDescent="0.35">
      <c r="A167" s="71">
        <v>151</v>
      </c>
      <c r="B167" s="89">
        <v>19</v>
      </c>
      <c r="C167" s="65" t="s">
        <v>217</v>
      </c>
      <c r="D167" s="65" t="s">
        <v>196</v>
      </c>
      <c r="E167" s="37">
        <v>4500</v>
      </c>
      <c r="F167" s="38" t="s">
        <v>26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39">
        <v>0</v>
      </c>
      <c r="P167" s="39">
        <v>0</v>
      </c>
      <c r="Q167" s="39">
        <v>0</v>
      </c>
      <c r="R167" s="39">
        <v>0</v>
      </c>
      <c r="S167" s="39">
        <v>0</v>
      </c>
      <c r="T167" s="39">
        <v>0</v>
      </c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</row>
    <row r="168" spans="1:37" s="20" customFormat="1" ht="69.75" customHeight="1" x14ac:dyDescent="0.35">
      <c r="A168" s="16">
        <v>152</v>
      </c>
      <c r="B168" s="90">
        <v>20</v>
      </c>
      <c r="C168" s="66" t="s">
        <v>218</v>
      </c>
      <c r="D168" s="66" t="s">
        <v>186</v>
      </c>
      <c r="E168" s="40">
        <v>15000</v>
      </c>
      <c r="F168" s="41" t="s">
        <v>26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  <c r="S168" s="42">
        <v>0</v>
      </c>
      <c r="T168" s="42">
        <v>0</v>
      </c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</row>
    <row r="169" spans="1:37" s="20" customFormat="1" ht="69.75" customHeight="1" x14ac:dyDescent="0.35">
      <c r="A169" s="71">
        <v>153</v>
      </c>
      <c r="B169" s="89">
        <v>21</v>
      </c>
      <c r="C169" s="65" t="s">
        <v>219</v>
      </c>
      <c r="D169" s="65" t="s">
        <v>192</v>
      </c>
      <c r="E169" s="37">
        <v>5000</v>
      </c>
      <c r="F169" s="38" t="s">
        <v>26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39">
        <v>0</v>
      </c>
      <c r="T169" s="39">
        <v>0</v>
      </c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</row>
    <row r="170" spans="1:37" s="20" customFormat="1" ht="69.75" customHeight="1" x14ac:dyDescent="0.35">
      <c r="A170" s="16">
        <v>154</v>
      </c>
      <c r="B170" s="90">
        <v>22</v>
      </c>
      <c r="C170" s="66" t="s">
        <v>220</v>
      </c>
      <c r="D170" s="66" t="s">
        <v>221</v>
      </c>
      <c r="E170" s="40">
        <v>10000</v>
      </c>
      <c r="F170" s="41" t="s">
        <v>26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  <c r="S170" s="42">
        <v>0</v>
      </c>
      <c r="T170" s="42">
        <v>0</v>
      </c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</row>
    <row r="171" spans="1:37" s="20" customFormat="1" ht="69.75" customHeight="1" x14ac:dyDescent="0.35">
      <c r="A171" s="71">
        <v>155</v>
      </c>
      <c r="B171" s="89">
        <v>23</v>
      </c>
      <c r="C171" s="65" t="s">
        <v>222</v>
      </c>
      <c r="D171" s="65" t="s">
        <v>192</v>
      </c>
      <c r="E171" s="37">
        <v>5500</v>
      </c>
      <c r="F171" s="38" t="s">
        <v>26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39">
        <v>0</v>
      </c>
      <c r="M171" s="39">
        <v>0</v>
      </c>
      <c r="N171" s="39">
        <v>0</v>
      </c>
      <c r="O171" s="39">
        <v>0</v>
      </c>
      <c r="P171" s="39">
        <v>0</v>
      </c>
      <c r="Q171" s="39">
        <v>0</v>
      </c>
      <c r="R171" s="39">
        <v>0</v>
      </c>
      <c r="S171" s="39">
        <v>0</v>
      </c>
      <c r="T171" s="39">
        <v>0</v>
      </c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</row>
    <row r="172" spans="1:37" s="20" customFormat="1" ht="69.75" customHeight="1" x14ac:dyDescent="0.35">
      <c r="A172" s="16">
        <v>156</v>
      </c>
      <c r="B172" s="90">
        <v>24</v>
      </c>
      <c r="C172" s="66" t="s">
        <v>223</v>
      </c>
      <c r="D172" s="66" t="s">
        <v>177</v>
      </c>
      <c r="E172" s="40">
        <v>9500</v>
      </c>
      <c r="F172" s="41" t="s">
        <v>26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  <c r="S172" s="42">
        <v>0</v>
      </c>
      <c r="T172" s="42">
        <v>0</v>
      </c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</row>
    <row r="173" spans="1:37" s="20" customFormat="1" ht="69.75" customHeight="1" x14ac:dyDescent="0.35">
      <c r="A173" s="71">
        <v>157</v>
      </c>
      <c r="B173" s="89">
        <v>25</v>
      </c>
      <c r="C173" s="65" t="s">
        <v>224</v>
      </c>
      <c r="D173" s="65" t="s">
        <v>207</v>
      </c>
      <c r="E173" s="37">
        <v>8000</v>
      </c>
      <c r="F173" s="38" t="s">
        <v>26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39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0</v>
      </c>
      <c r="T173" s="39">
        <v>0</v>
      </c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</row>
    <row r="174" spans="1:37" s="20" customFormat="1" ht="69.75" customHeight="1" x14ac:dyDescent="0.35">
      <c r="A174" s="16">
        <v>158</v>
      </c>
      <c r="B174" s="90">
        <v>26</v>
      </c>
      <c r="C174" s="66" t="s">
        <v>225</v>
      </c>
      <c r="D174" s="66" t="s">
        <v>182</v>
      </c>
      <c r="E174" s="40">
        <v>8000</v>
      </c>
      <c r="F174" s="41" t="s">
        <v>26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  <c r="R174" s="42">
        <v>0</v>
      </c>
      <c r="S174" s="42">
        <v>0</v>
      </c>
      <c r="T174" s="42">
        <v>0</v>
      </c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</row>
    <row r="175" spans="1:37" s="20" customFormat="1" ht="69.75" customHeight="1" x14ac:dyDescent="0.35">
      <c r="A175" s="71">
        <v>159</v>
      </c>
      <c r="B175" s="89">
        <v>27</v>
      </c>
      <c r="C175" s="65" t="s">
        <v>226</v>
      </c>
      <c r="D175" s="65" t="s">
        <v>227</v>
      </c>
      <c r="E175" s="37">
        <v>9000</v>
      </c>
      <c r="F175" s="38" t="s">
        <v>26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0</v>
      </c>
      <c r="O175" s="39">
        <v>0</v>
      </c>
      <c r="P175" s="39">
        <v>0</v>
      </c>
      <c r="Q175" s="39">
        <v>0</v>
      </c>
      <c r="R175" s="39">
        <v>0</v>
      </c>
      <c r="S175" s="39">
        <v>0</v>
      </c>
      <c r="T175" s="39">
        <v>0</v>
      </c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</row>
    <row r="176" spans="1:37" s="20" customFormat="1" ht="69.75" customHeight="1" x14ac:dyDescent="0.35">
      <c r="A176" s="16">
        <v>160</v>
      </c>
      <c r="B176" s="90">
        <v>28</v>
      </c>
      <c r="C176" s="66" t="s">
        <v>228</v>
      </c>
      <c r="D176" s="66" t="s">
        <v>182</v>
      </c>
      <c r="E176" s="40">
        <v>7000</v>
      </c>
      <c r="F176" s="41" t="s">
        <v>26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0</v>
      </c>
      <c r="S176" s="42">
        <v>0</v>
      </c>
      <c r="T176" s="42">
        <v>0</v>
      </c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</row>
    <row r="177" spans="1:37" s="20" customFormat="1" ht="69.75" customHeight="1" x14ac:dyDescent="0.35">
      <c r="A177" s="71">
        <v>161</v>
      </c>
      <c r="B177" s="89">
        <v>29</v>
      </c>
      <c r="C177" s="65" t="s">
        <v>229</v>
      </c>
      <c r="D177" s="65" t="s">
        <v>177</v>
      </c>
      <c r="E177" s="37">
        <v>8000</v>
      </c>
      <c r="F177" s="38" t="s">
        <v>26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39">
        <v>0</v>
      </c>
      <c r="Q177" s="39">
        <v>0</v>
      </c>
      <c r="R177" s="39">
        <v>0</v>
      </c>
      <c r="S177" s="39">
        <v>0</v>
      </c>
      <c r="T177" s="39">
        <v>0</v>
      </c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</row>
    <row r="178" spans="1:37" s="20" customFormat="1" ht="69.75" customHeight="1" x14ac:dyDescent="0.35">
      <c r="A178" s="16">
        <v>162</v>
      </c>
      <c r="B178" s="90">
        <v>30</v>
      </c>
      <c r="C178" s="66" t="s">
        <v>230</v>
      </c>
      <c r="D178" s="66" t="s">
        <v>231</v>
      </c>
      <c r="E178" s="40">
        <v>13000</v>
      </c>
      <c r="F178" s="41" t="s">
        <v>26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42">
        <v>0</v>
      </c>
      <c r="T178" s="42">
        <v>0</v>
      </c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</row>
    <row r="179" spans="1:37" s="20" customFormat="1" ht="69.75" customHeight="1" x14ac:dyDescent="0.35">
      <c r="A179" s="71">
        <v>163</v>
      </c>
      <c r="B179" s="89">
        <v>31</v>
      </c>
      <c r="C179" s="65" t="s">
        <v>232</v>
      </c>
      <c r="D179" s="65" t="s">
        <v>179</v>
      </c>
      <c r="E179" s="37">
        <v>7000</v>
      </c>
      <c r="F179" s="38" t="s">
        <v>26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39">
        <v>0</v>
      </c>
      <c r="Q179" s="39">
        <v>0</v>
      </c>
      <c r="R179" s="39">
        <v>0</v>
      </c>
      <c r="S179" s="39">
        <v>0</v>
      </c>
      <c r="T179" s="39">
        <v>0</v>
      </c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</row>
    <row r="180" spans="1:37" s="20" customFormat="1" ht="69.75" customHeight="1" x14ac:dyDescent="0.35">
      <c r="A180" s="16">
        <v>164</v>
      </c>
      <c r="B180" s="90">
        <v>32</v>
      </c>
      <c r="C180" s="66" t="s">
        <v>233</v>
      </c>
      <c r="D180" s="66" t="s">
        <v>186</v>
      </c>
      <c r="E180" s="40">
        <v>12500</v>
      </c>
      <c r="F180" s="41" t="s">
        <v>26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  <c r="S180" s="42">
        <v>0</v>
      </c>
      <c r="T180" s="42">
        <v>0</v>
      </c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</row>
    <row r="181" spans="1:37" s="20" customFormat="1" ht="69.75" customHeight="1" x14ac:dyDescent="0.35">
      <c r="A181" s="71">
        <v>165</v>
      </c>
      <c r="B181" s="89">
        <v>33</v>
      </c>
      <c r="C181" s="65" t="s">
        <v>234</v>
      </c>
      <c r="D181" s="65" t="s">
        <v>171</v>
      </c>
      <c r="E181" s="37">
        <v>8000</v>
      </c>
      <c r="F181" s="38" t="s">
        <v>26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39">
        <v>0</v>
      </c>
      <c r="Q181" s="39">
        <v>0</v>
      </c>
      <c r="R181" s="39">
        <v>0</v>
      </c>
      <c r="S181" s="39">
        <v>0</v>
      </c>
      <c r="T181" s="39">
        <v>0</v>
      </c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</row>
    <row r="182" spans="1:37" s="20" customFormat="1" ht="69.75" customHeight="1" x14ac:dyDescent="0.35">
      <c r="A182" s="16">
        <v>166</v>
      </c>
      <c r="B182" s="90">
        <v>34</v>
      </c>
      <c r="C182" s="66" t="s">
        <v>235</v>
      </c>
      <c r="D182" s="66" t="s">
        <v>236</v>
      </c>
      <c r="E182" s="40">
        <v>11000</v>
      </c>
      <c r="F182" s="41" t="s">
        <v>26</v>
      </c>
      <c r="G182" s="42">
        <v>0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0</v>
      </c>
      <c r="P182" s="42">
        <v>0</v>
      </c>
      <c r="Q182" s="42">
        <v>0</v>
      </c>
      <c r="R182" s="42">
        <v>0</v>
      </c>
      <c r="S182" s="42">
        <v>0</v>
      </c>
      <c r="T182" s="42">
        <v>0</v>
      </c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</row>
    <row r="183" spans="1:37" s="20" customFormat="1" ht="69.75" customHeight="1" x14ac:dyDescent="0.35">
      <c r="A183" s="71">
        <v>167</v>
      </c>
      <c r="B183" s="89">
        <v>35</v>
      </c>
      <c r="C183" s="65" t="s">
        <v>237</v>
      </c>
      <c r="D183" s="65" t="s">
        <v>238</v>
      </c>
      <c r="E183" s="37">
        <v>10000</v>
      </c>
      <c r="F183" s="38" t="s">
        <v>26</v>
      </c>
      <c r="G183" s="39">
        <v>0</v>
      </c>
      <c r="H183" s="39">
        <v>0</v>
      </c>
      <c r="I183" s="39">
        <v>0</v>
      </c>
      <c r="J183" s="39">
        <v>0</v>
      </c>
      <c r="K183" s="39" t="s">
        <v>239</v>
      </c>
      <c r="L183" s="39">
        <v>0</v>
      </c>
      <c r="M183" s="39">
        <v>0</v>
      </c>
      <c r="N183" s="39">
        <v>0</v>
      </c>
      <c r="O183" s="39">
        <v>0</v>
      </c>
      <c r="P183" s="39">
        <v>0</v>
      </c>
      <c r="Q183" s="39">
        <v>0</v>
      </c>
      <c r="R183" s="39">
        <v>0</v>
      </c>
      <c r="S183" s="39">
        <v>0</v>
      </c>
      <c r="T183" s="39">
        <v>0</v>
      </c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</row>
    <row r="184" spans="1:37" s="20" customFormat="1" ht="69.75" customHeight="1" x14ac:dyDescent="0.35">
      <c r="A184" s="16">
        <v>168</v>
      </c>
      <c r="B184" s="90">
        <v>36</v>
      </c>
      <c r="C184" s="66" t="s">
        <v>240</v>
      </c>
      <c r="D184" s="66" t="s">
        <v>179</v>
      </c>
      <c r="E184" s="40">
        <v>10000</v>
      </c>
      <c r="F184" s="41" t="s">
        <v>26</v>
      </c>
      <c r="G184" s="42" t="s">
        <v>71</v>
      </c>
      <c r="H184" s="42" t="s">
        <v>241</v>
      </c>
      <c r="I184" s="42" t="s">
        <v>71</v>
      </c>
      <c r="J184" s="42" t="s">
        <v>71</v>
      </c>
      <c r="K184" s="42" t="s">
        <v>71</v>
      </c>
      <c r="L184" s="42" t="s">
        <v>71</v>
      </c>
      <c r="M184" s="42">
        <v>0</v>
      </c>
      <c r="N184" s="42" t="s">
        <v>71</v>
      </c>
      <c r="O184" s="42" t="s">
        <v>71</v>
      </c>
      <c r="P184" s="42" t="s">
        <v>71</v>
      </c>
      <c r="Q184" s="42" t="s">
        <v>71</v>
      </c>
      <c r="R184" s="42" t="s">
        <v>71</v>
      </c>
      <c r="S184" s="42" t="s">
        <v>71</v>
      </c>
      <c r="T184" s="42">
        <v>0</v>
      </c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</row>
    <row r="185" spans="1:37" s="20" customFormat="1" ht="69.75" customHeight="1" x14ac:dyDescent="0.35">
      <c r="A185" s="71">
        <v>169</v>
      </c>
      <c r="B185" s="89">
        <v>37</v>
      </c>
      <c r="C185" s="65" t="s">
        <v>242</v>
      </c>
      <c r="D185" s="65" t="s">
        <v>184</v>
      </c>
      <c r="E185" s="37">
        <v>12000</v>
      </c>
      <c r="F185" s="38" t="s">
        <v>26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39">
        <v>0</v>
      </c>
      <c r="Q185" s="39">
        <v>0</v>
      </c>
      <c r="R185" s="39">
        <v>0</v>
      </c>
      <c r="S185" s="39">
        <v>0</v>
      </c>
      <c r="T185" s="39">
        <v>0</v>
      </c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</row>
    <row r="186" spans="1:37" s="20" customFormat="1" ht="69.75" customHeight="1" x14ac:dyDescent="0.35">
      <c r="A186" s="16">
        <v>170</v>
      </c>
      <c r="B186" s="90">
        <v>38</v>
      </c>
      <c r="C186" s="66" t="s">
        <v>243</v>
      </c>
      <c r="D186" s="66" t="s">
        <v>186</v>
      </c>
      <c r="E186" s="40">
        <v>15000</v>
      </c>
      <c r="F186" s="41" t="s">
        <v>26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  <c r="S186" s="42">
        <v>0</v>
      </c>
      <c r="T186" s="42">
        <v>0</v>
      </c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</row>
    <row r="187" spans="1:37" s="20" customFormat="1" ht="69.75" customHeight="1" x14ac:dyDescent="0.35">
      <c r="A187" s="71">
        <v>171</v>
      </c>
      <c r="B187" s="89">
        <v>39</v>
      </c>
      <c r="C187" s="65" t="s">
        <v>244</v>
      </c>
      <c r="D187" s="65" t="s">
        <v>171</v>
      </c>
      <c r="E187" s="37">
        <v>12000</v>
      </c>
      <c r="F187" s="38" t="s">
        <v>26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0</v>
      </c>
      <c r="N187" s="39">
        <v>0</v>
      </c>
      <c r="O187" s="39">
        <v>0</v>
      </c>
      <c r="P187" s="39">
        <v>0</v>
      </c>
      <c r="Q187" s="39">
        <v>0</v>
      </c>
      <c r="R187" s="39">
        <v>0</v>
      </c>
      <c r="S187" s="39">
        <v>0</v>
      </c>
      <c r="T187" s="39">
        <v>0</v>
      </c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</row>
    <row r="188" spans="1:37" s="20" customFormat="1" ht="69.75" customHeight="1" x14ac:dyDescent="0.35">
      <c r="A188" s="16">
        <v>172</v>
      </c>
      <c r="B188" s="90">
        <v>40</v>
      </c>
      <c r="C188" s="66" t="s">
        <v>245</v>
      </c>
      <c r="D188" s="66" t="s">
        <v>177</v>
      </c>
      <c r="E188" s="40">
        <v>6000</v>
      </c>
      <c r="F188" s="41" t="s">
        <v>26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  <c r="S188" s="42">
        <v>0</v>
      </c>
      <c r="T188" s="42">
        <v>0</v>
      </c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</row>
    <row r="189" spans="1:37" s="20" customFormat="1" ht="69.75" customHeight="1" x14ac:dyDescent="0.35">
      <c r="A189" s="71">
        <v>173</v>
      </c>
      <c r="B189" s="89">
        <v>41</v>
      </c>
      <c r="C189" s="65" t="s">
        <v>246</v>
      </c>
      <c r="D189" s="65" t="s">
        <v>196</v>
      </c>
      <c r="E189" s="37">
        <v>7500</v>
      </c>
      <c r="F189" s="38" t="s">
        <v>26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39">
        <v>0</v>
      </c>
      <c r="M189" s="39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39">
        <v>0</v>
      </c>
      <c r="T189" s="39">
        <v>0</v>
      </c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</row>
    <row r="190" spans="1:37" s="20" customFormat="1" ht="69.75" customHeight="1" x14ac:dyDescent="0.35">
      <c r="A190" s="16">
        <v>174</v>
      </c>
      <c r="B190" s="90">
        <v>42</v>
      </c>
      <c r="C190" s="66" t="s">
        <v>247</v>
      </c>
      <c r="D190" s="66" t="s">
        <v>171</v>
      </c>
      <c r="E190" s="40">
        <v>7500</v>
      </c>
      <c r="F190" s="41" t="s">
        <v>26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  <c r="S190" s="42">
        <v>0</v>
      </c>
      <c r="T190" s="42">
        <v>0</v>
      </c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</row>
    <row r="191" spans="1:37" s="20" customFormat="1" ht="69.75" customHeight="1" x14ac:dyDescent="0.35">
      <c r="A191" s="71">
        <v>175</v>
      </c>
      <c r="B191" s="89">
        <v>43</v>
      </c>
      <c r="C191" s="65" t="s">
        <v>248</v>
      </c>
      <c r="D191" s="65" t="s">
        <v>249</v>
      </c>
      <c r="E191" s="37">
        <v>7000</v>
      </c>
      <c r="F191" s="38" t="s">
        <v>26</v>
      </c>
      <c r="G191" s="39">
        <v>0</v>
      </c>
      <c r="H191" s="39">
        <v>0</v>
      </c>
      <c r="I191" s="39" t="s">
        <v>71</v>
      </c>
      <c r="J191" s="39" t="s">
        <v>71</v>
      </c>
      <c r="K191" s="39" t="s">
        <v>71</v>
      </c>
      <c r="L191" s="39" t="s">
        <v>71</v>
      </c>
      <c r="M191" s="39" t="s">
        <v>71</v>
      </c>
      <c r="N191" s="39" t="s">
        <v>71</v>
      </c>
      <c r="O191" s="39" t="s">
        <v>71</v>
      </c>
      <c r="P191" s="39" t="s">
        <v>71</v>
      </c>
      <c r="Q191" s="39">
        <v>0</v>
      </c>
      <c r="R191" s="39" t="s">
        <v>71</v>
      </c>
      <c r="S191" s="39" t="s">
        <v>71</v>
      </c>
      <c r="T191" s="39" t="s">
        <v>71</v>
      </c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</row>
    <row r="192" spans="1:37" s="20" customFormat="1" ht="69.75" customHeight="1" x14ac:dyDescent="0.35">
      <c r="A192" s="16">
        <v>176</v>
      </c>
      <c r="B192" s="90">
        <v>44</v>
      </c>
      <c r="C192" s="66" t="s">
        <v>251</v>
      </c>
      <c r="D192" s="66" t="s">
        <v>173</v>
      </c>
      <c r="E192" s="40">
        <v>5000</v>
      </c>
      <c r="F192" s="41" t="s">
        <v>26</v>
      </c>
      <c r="G192" s="42">
        <v>0</v>
      </c>
      <c r="H192" s="42">
        <v>0</v>
      </c>
      <c r="I192" s="42" t="s">
        <v>71</v>
      </c>
      <c r="J192" s="42" t="s">
        <v>71</v>
      </c>
      <c r="K192" s="42" t="s">
        <v>71</v>
      </c>
      <c r="L192" s="42" t="s">
        <v>71</v>
      </c>
      <c r="M192" s="42" t="s">
        <v>71</v>
      </c>
      <c r="N192" s="42" t="s">
        <v>71</v>
      </c>
      <c r="O192" s="42" t="s">
        <v>71</v>
      </c>
      <c r="P192" s="42" t="s">
        <v>71</v>
      </c>
      <c r="Q192" s="42">
        <v>0</v>
      </c>
      <c r="R192" s="42" t="s">
        <v>71</v>
      </c>
      <c r="S192" s="42" t="s">
        <v>71</v>
      </c>
      <c r="T192" s="42" t="s">
        <v>71</v>
      </c>
      <c r="U192" s="81"/>
      <c r="V192" s="78"/>
      <c r="W192" s="81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</row>
    <row r="193" spans="1:20" ht="69.75" customHeight="1" x14ac:dyDescent="0.25">
      <c r="A193" s="71">
        <v>177</v>
      </c>
      <c r="B193" s="89">
        <v>45</v>
      </c>
      <c r="C193" s="65" t="str">
        <f>PROPER("LINA FABIOLA TOLEDO MAZARIEGOS DE SANTIZO")</f>
        <v>Lina Fabiola Toledo Mazariegos De Santizo</v>
      </c>
      <c r="D193" s="65" t="s">
        <v>249</v>
      </c>
      <c r="E193" s="37">
        <v>12000</v>
      </c>
      <c r="F193" s="38" t="s">
        <v>26</v>
      </c>
      <c r="G193" s="39">
        <v>0</v>
      </c>
      <c r="H193" s="39">
        <v>0</v>
      </c>
      <c r="I193" s="39" t="s">
        <v>71</v>
      </c>
      <c r="J193" s="39" t="s">
        <v>71</v>
      </c>
      <c r="K193" s="39" t="s">
        <v>71</v>
      </c>
      <c r="L193" s="39" t="s">
        <v>71</v>
      </c>
      <c r="M193" s="39" t="s">
        <v>71</v>
      </c>
      <c r="N193" s="39" t="s">
        <v>71</v>
      </c>
      <c r="O193" s="39" t="s">
        <v>71</v>
      </c>
      <c r="P193" s="39" t="s">
        <v>71</v>
      </c>
      <c r="Q193" s="39">
        <v>0</v>
      </c>
      <c r="R193" s="39" t="s">
        <v>71</v>
      </c>
      <c r="S193" s="39" t="s">
        <v>71</v>
      </c>
      <c r="T193" s="39" t="s">
        <v>71</v>
      </c>
    </row>
    <row r="194" spans="1:20" ht="69.75" customHeight="1" x14ac:dyDescent="0.25">
      <c r="A194" s="16">
        <v>178</v>
      </c>
      <c r="B194" s="90">
        <v>46</v>
      </c>
      <c r="C194" s="66" t="str">
        <f>PROPER("DAYHANA MARIA BOLAÑOS LÓPEZ")</f>
        <v>Dayhana Maria Bolaños López</v>
      </c>
      <c r="D194" s="66" t="s">
        <v>186</v>
      </c>
      <c r="E194" s="40">
        <f>4500+4500</f>
        <v>9000</v>
      </c>
      <c r="F194" s="41" t="s">
        <v>26</v>
      </c>
      <c r="G194" s="42">
        <v>0</v>
      </c>
      <c r="H194" s="42">
        <v>0</v>
      </c>
      <c r="I194" s="42" t="s">
        <v>71</v>
      </c>
      <c r="J194" s="42" t="s">
        <v>71</v>
      </c>
      <c r="K194" s="42" t="s">
        <v>71</v>
      </c>
      <c r="L194" s="42" t="s">
        <v>71</v>
      </c>
      <c r="M194" s="42" t="s">
        <v>71</v>
      </c>
      <c r="N194" s="42" t="s">
        <v>71</v>
      </c>
      <c r="O194" s="42" t="s">
        <v>71</v>
      </c>
      <c r="P194" s="42" t="s">
        <v>71</v>
      </c>
      <c r="Q194" s="42">
        <v>0</v>
      </c>
      <c r="R194" s="42" t="s">
        <v>71</v>
      </c>
      <c r="S194" s="42" t="s">
        <v>71</v>
      </c>
      <c r="T194" s="42" t="s">
        <v>71</v>
      </c>
    </row>
    <row r="195" spans="1:20" ht="69.75" customHeight="1" x14ac:dyDescent="0.25">
      <c r="A195" s="71">
        <v>179</v>
      </c>
      <c r="B195" s="89">
        <v>47</v>
      </c>
      <c r="C195" s="65" t="str">
        <f>PROPER("ESWIN DANIEL DÁVILA VIDAL")</f>
        <v>Eswin Daniel Dávila Vidal</v>
      </c>
      <c r="D195" s="65" t="s">
        <v>186</v>
      </c>
      <c r="E195" s="37">
        <f>15000+15000</f>
        <v>30000</v>
      </c>
      <c r="F195" s="38" t="s">
        <v>26</v>
      </c>
      <c r="G195" s="39">
        <v>0</v>
      </c>
      <c r="H195" s="39">
        <v>0</v>
      </c>
      <c r="I195" s="39" t="s">
        <v>71</v>
      </c>
      <c r="J195" s="39" t="s">
        <v>71</v>
      </c>
      <c r="K195" s="39" t="s">
        <v>71</v>
      </c>
      <c r="L195" s="39" t="s">
        <v>71</v>
      </c>
      <c r="M195" s="39" t="s">
        <v>71</v>
      </c>
      <c r="N195" s="39" t="s">
        <v>71</v>
      </c>
      <c r="O195" s="39" t="s">
        <v>71</v>
      </c>
      <c r="P195" s="39" t="s">
        <v>71</v>
      </c>
      <c r="Q195" s="39">
        <v>0</v>
      </c>
      <c r="R195" s="39" t="s">
        <v>71</v>
      </c>
      <c r="S195" s="39" t="s">
        <v>71</v>
      </c>
      <c r="T195" s="39" t="s">
        <v>71</v>
      </c>
    </row>
    <row r="196" spans="1:20" ht="69.75" customHeight="1" x14ac:dyDescent="0.25">
      <c r="A196" s="16">
        <v>180</v>
      </c>
      <c r="B196" s="90">
        <v>48</v>
      </c>
      <c r="C196" s="66" t="str">
        <f>PROPER("JAVIER AUGUSTO PÉREZ MÉNDEZ")</f>
        <v>Javier Augusto Pérez Méndez</v>
      </c>
      <c r="D196" s="66" t="s">
        <v>198</v>
      </c>
      <c r="E196" s="40">
        <f>6000+6000</f>
        <v>12000</v>
      </c>
      <c r="F196" s="41" t="s">
        <v>26</v>
      </c>
      <c r="G196" s="42">
        <v>0</v>
      </c>
      <c r="H196" s="42">
        <v>0</v>
      </c>
      <c r="I196" s="42" t="s">
        <v>71</v>
      </c>
      <c r="J196" s="42" t="s">
        <v>71</v>
      </c>
      <c r="K196" s="42" t="s">
        <v>71</v>
      </c>
      <c r="L196" s="42" t="s">
        <v>71</v>
      </c>
      <c r="M196" s="42" t="s">
        <v>71</v>
      </c>
      <c r="N196" s="42" t="s">
        <v>71</v>
      </c>
      <c r="O196" s="42" t="s">
        <v>71</v>
      </c>
      <c r="P196" s="42" t="s">
        <v>71</v>
      </c>
      <c r="Q196" s="42">
        <v>0</v>
      </c>
      <c r="R196" s="42" t="s">
        <v>71</v>
      </c>
      <c r="S196" s="42" t="s">
        <v>71</v>
      </c>
      <c r="T196" s="42" t="s">
        <v>71</v>
      </c>
    </row>
    <row r="197" spans="1:20" ht="69.75" customHeight="1" x14ac:dyDescent="0.25">
      <c r="A197" s="71">
        <v>181</v>
      </c>
      <c r="B197" s="89">
        <v>49</v>
      </c>
      <c r="C197" s="65" t="str">
        <f>PROPER("HINGRY MYSHELY DE JESÚS DÁVILA ALVAREZ")</f>
        <v>Hingry Myshely De Jesús Dávila Alvarez</v>
      </c>
      <c r="D197" s="65" t="s">
        <v>186</v>
      </c>
      <c r="E197" s="37">
        <f>13200+13200</f>
        <v>26400</v>
      </c>
      <c r="F197" s="38" t="s">
        <v>26</v>
      </c>
      <c r="G197" s="39">
        <v>0</v>
      </c>
      <c r="H197" s="39">
        <v>0</v>
      </c>
      <c r="I197" s="39" t="s">
        <v>71</v>
      </c>
      <c r="J197" s="39" t="s">
        <v>71</v>
      </c>
      <c r="K197" s="39" t="s">
        <v>71</v>
      </c>
      <c r="L197" s="39" t="s">
        <v>71</v>
      </c>
      <c r="M197" s="39" t="s">
        <v>71</v>
      </c>
      <c r="N197" s="39" t="s">
        <v>71</v>
      </c>
      <c r="O197" s="39" t="s">
        <v>71</v>
      </c>
      <c r="P197" s="39" t="s">
        <v>71</v>
      </c>
      <c r="Q197" s="39">
        <v>0</v>
      </c>
      <c r="R197" s="39" t="s">
        <v>71</v>
      </c>
      <c r="S197" s="39" t="s">
        <v>71</v>
      </c>
      <c r="T197" s="39" t="s">
        <v>71</v>
      </c>
    </row>
    <row r="198" spans="1:20" ht="69.75" customHeight="1" x14ac:dyDescent="0.25">
      <c r="A198" s="16">
        <v>182</v>
      </c>
      <c r="B198" s="90">
        <v>50</v>
      </c>
      <c r="C198" s="66" t="str">
        <f>PROPER("RONY ANDRES ZUÑIGA CHAVAC")</f>
        <v>Rony Andres Zuñiga Chavac</v>
      </c>
      <c r="D198" s="66" t="s">
        <v>198</v>
      </c>
      <c r="E198" s="40">
        <v>0</v>
      </c>
      <c r="F198" s="41" t="s">
        <v>26</v>
      </c>
      <c r="G198" s="42">
        <v>0</v>
      </c>
      <c r="H198" s="42">
        <v>0</v>
      </c>
      <c r="I198" s="42" t="s">
        <v>71</v>
      </c>
      <c r="J198" s="42" t="s">
        <v>71</v>
      </c>
      <c r="K198" s="42" t="s">
        <v>71</v>
      </c>
      <c r="L198" s="42" t="s">
        <v>71</v>
      </c>
      <c r="M198" s="42" t="s">
        <v>71</v>
      </c>
      <c r="N198" s="42" t="s">
        <v>71</v>
      </c>
      <c r="O198" s="42" t="s">
        <v>71</v>
      </c>
      <c r="P198" s="42" t="s">
        <v>71</v>
      </c>
      <c r="Q198" s="42">
        <v>0</v>
      </c>
      <c r="R198" s="42" t="s">
        <v>71</v>
      </c>
      <c r="S198" s="42" t="s">
        <v>71</v>
      </c>
      <c r="T198" s="42" t="s">
        <v>71</v>
      </c>
    </row>
    <row r="199" spans="1:20" ht="69.75" customHeight="1" x14ac:dyDescent="0.25">
      <c r="A199" s="71">
        <v>183</v>
      </c>
      <c r="B199" s="89">
        <v>51</v>
      </c>
      <c r="C199" s="65" t="str">
        <f>PROPER("LUIS FERNANDO VELA CONDE")</f>
        <v>Luis Fernando Vela Conde</v>
      </c>
      <c r="D199" s="65" t="s">
        <v>179</v>
      </c>
      <c r="E199" s="37">
        <v>0</v>
      </c>
      <c r="F199" s="38" t="s">
        <v>26</v>
      </c>
      <c r="G199" s="39">
        <v>0</v>
      </c>
      <c r="H199" s="39">
        <v>0</v>
      </c>
      <c r="I199" s="39" t="s">
        <v>71</v>
      </c>
      <c r="J199" s="39" t="s">
        <v>71</v>
      </c>
      <c r="K199" s="39" t="s">
        <v>71</v>
      </c>
      <c r="L199" s="39" t="s">
        <v>71</v>
      </c>
      <c r="M199" s="39" t="s">
        <v>71</v>
      </c>
      <c r="N199" s="39" t="s">
        <v>71</v>
      </c>
      <c r="O199" s="39" t="s">
        <v>71</v>
      </c>
      <c r="P199" s="39" t="s">
        <v>71</v>
      </c>
      <c r="Q199" s="39">
        <v>0</v>
      </c>
      <c r="R199" s="39" t="s">
        <v>71</v>
      </c>
      <c r="S199" s="39" t="s">
        <v>71</v>
      </c>
      <c r="T199" s="39" t="s">
        <v>71</v>
      </c>
    </row>
    <row r="200" spans="1:20" ht="69.75" customHeight="1" x14ac:dyDescent="0.25">
      <c r="A200" s="16">
        <v>184</v>
      </c>
      <c r="B200" s="90">
        <v>52</v>
      </c>
      <c r="C200" s="66" t="s">
        <v>258</v>
      </c>
      <c r="D200" s="66" t="s">
        <v>177</v>
      </c>
      <c r="E200" s="40">
        <v>0</v>
      </c>
      <c r="F200" s="41" t="s">
        <v>26</v>
      </c>
      <c r="G200" s="42">
        <v>0</v>
      </c>
      <c r="H200" s="42">
        <v>0</v>
      </c>
      <c r="I200" s="42" t="s">
        <v>71</v>
      </c>
      <c r="J200" s="42" t="s">
        <v>71</v>
      </c>
      <c r="K200" s="42" t="s">
        <v>71</v>
      </c>
      <c r="L200" s="42" t="s">
        <v>71</v>
      </c>
      <c r="M200" s="42" t="s">
        <v>71</v>
      </c>
      <c r="N200" s="42" t="s">
        <v>71</v>
      </c>
      <c r="O200" s="42" t="s">
        <v>71</v>
      </c>
      <c r="P200" s="42" t="s">
        <v>71</v>
      </c>
      <c r="Q200" s="42">
        <v>0</v>
      </c>
      <c r="R200" s="42" t="s">
        <v>71</v>
      </c>
      <c r="S200" s="42" t="s">
        <v>71</v>
      </c>
      <c r="T200" s="42" t="s">
        <v>71</v>
      </c>
    </row>
    <row r="201" spans="1:20" ht="69.75" customHeight="1" x14ac:dyDescent="0.25">
      <c r="A201" s="71">
        <v>185</v>
      </c>
      <c r="B201" s="89">
        <v>53</v>
      </c>
      <c r="C201" s="65" t="s">
        <v>259</v>
      </c>
      <c r="D201" s="65" t="s">
        <v>249</v>
      </c>
      <c r="E201" s="37">
        <v>0</v>
      </c>
      <c r="F201" s="38" t="s">
        <v>26</v>
      </c>
      <c r="G201" s="39">
        <v>0</v>
      </c>
      <c r="H201" s="39">
        <v>0</v>
      </c>
      <c r="I201" s="39" t="s">
        <v>71</v>
      </c>
      <c r="J201" s="39" t="s">
        <v>71</v>
      </c>
      <c r="K201" s="39" t="s">
        <v>71</v>
      </c>
      <c r="L201" s="39" t="s">
        <v>71</v>
      </c>
      <c r="M201" s="39" t="s">
        <v>71</v>
      </c>
      <c r="N201" s="39" t="s">
        <v>71</v>
      </c>
      <c r="O201" s="39" t="s">
        <v>71</v>
      </c>
      <c r="P201" s="39" t="s">
        <v>71</v>
      </c>
      <c r="Q201" s="39">
        <v>0</v>
      </c>
      <c r="R201" s="39" t="s">
        <v>71</v>
      </c>
      <c r="S201" s="39" t="s">
        <v>71</v>
      </c>
      <c r="T201" s="39" t="s">
        <v>71</v>
      </c>
    </row>
    <row r="202" spans="1:20" hidden="1" x14ac:dyDescent="0.25"/>
    <row r="203" spans="1:20" x14ac:dyDescent="0.25">
      <c r="A203" s="223" t="s">
        <v>263</v>
      </c>
      <c r="B203" s="224"/>
      <c r="C203" s="224"/>
      <c r="D203" s="224"/>
      <c r="E203" s="224"/>
      <c r="F203" s="224"/>
      <c r="G203" s="224"/>
      <c r="H203" s="224"/>
      <c r="I203" s="224"/>
      <c r="J203" s="224"/>
      <c r="K203" s="224"/>
      <c r="L203" s="224"/>
      <c r="M203" s="224"/>
      <c r="N203" s="224"/>
      <c r="O203" s="224"/>
      <c r="P203" s="224"/>
      <c r="Q203" s="224"/>
      <c r="R203" s="224"/>
      <c r="S203" s="224"/>
      <c r="T203" s="225"/>
    </row>
    <row r="204" spans="1:20" ht="6.75" customHeight="1" x14ac:dyDescent="0.25">
      <c r="A204" s="226"/>
      <c r="B204" s="227"/>
      <c r="C204" s="227"/>
      <c r="D204" s="227"/>
      <c r="E204" s="227"/>
      <c r="F204" s="227"/>
      <c r="G204" s="227"/>
      <c r="H204" s="227"/>
      <c r="I204" s="227"/>
      <c r="J204" s="227"/>
      <c r="K204" s="227"/>
      <c r="L204" s="227"/>
      <c r="M204" s="227"/>
      <c r="N204" s="227"/>
      <c r="O204" s="227"/>
      <c r="P204" s="227"/>
      <c r="Q204" s="227"/>
      <c r="R204" s="227"/>
      <c r="S204" s="227"/>
      <c r="T204" s="228"/>
    </row>
    <row r="205" spans="1:20" ht="4.5" customHeight="1" x14ac:dyDescent="0.25">
      <c r="A205" s="226"/>
      <c r="B205" s="227"/>
      <c r="C205" s="227"/>
      <c r="D205" s="227"/>
      <c r="E205" s="227"/>
      <c r="F205" s="227"/>
      <c r="G205" s="227"/>
      <c r="H205" s="227"/>
      <c r="I205" s="227"/>
      <c r="J205" s="227"/>
      <c r="K205" s="227"/>
      <c r="L205" s="227"/>
      <c r="M205" s="227"/>
      <c r="N205" s="227"/>
      <c r="O205" s="227"/>
      <c r="P205" s="227"/>
      <c r="Q205" s="227"/>
      <c r="R205" s="227"/>
      <c r="S205" s="227"/>
      <c r="T205" s="228"/>
    </row>
    <row r="206" spans="1:20" ht="6" customHeight="1" x14ac:dyDescent="0.25">
      <c r="A206" s="226"/>
      <c r="B206" s="227"/>
      <c r="C206" s="227"/>
      <c r="D206" s="227"/>
      <c r="E206" s="227"/>
      <c r="F206" s="227"/>
      <c r="G206" s="227"/>
      <c r="H206" s="227"/>
      <c r="I206" s="227"/>
      <c r="J206" s="227"/>
      <c r="K206" s="227"/>
      <c r="L206" s="227"/>
      <c r="M206" s="227"/>
      <c r="N206" s="227"/>
      <c r="O206" s="227"/>
      <c r="P206" s="227"/>
      <c r="Q206" s="227"/>
      <c r="R206" s="227"/>
      <c r="S206" s="227"/>
      <c r="T206" s="228"/>
    </row>
    <row r="207" spans="1:20" ht="6.75" customHeight="1" x14ac:dyDescent="0.25">
      <c r="A207" s="226"/>
      <c r="B207" s="227"/>
      <c r="C207" s="227"/>
      <c r="D207" s="227"/>
      <c r="E207" s="227"/>
      <c r="F207" s="227"/>
      <c r="G207" s="227"/>
      <c r="H207" s="227"/>
      <c r="I207" s="227"/>
      <c r="J207" s="227"/>
      <c r="K207" s="227"/>
      <c r="L207" s="227"/>
      <c r="M207" s="227"/>
      <c r="N207" s="227"/>
      <c r="O207" s="227"/>
      <c r="P207" s="227"/>
      <c r="Q207" s="227"/>
      <c r="R207" s="227"/>
      <c r="S207" s="227"/>
      <c r="T207" s="228"/>
    </row>
    <row r="208" spans="1:20" ht="1.5" customHeight="1" x14ac:dyDescent="0.25">
      <c r="A208" s="226"/>
      <c r="B208" s="227"/>
      <c r="C208" s="227"/>
      <c r="D208" s="227"/>
      <c r="E208" s="227"/>
      <c r="F208" s="227"/>
      <c r="G208" s="227"/>
      <c r="H208" s="227"/>
      <c r="I208" s="227"/>
      <c r="J208" s="227"/>
      <c r="K208" s="227"/>
      <c r="L208" s="227"/>
      <c r="M208" s="227"/>
      <c r="N208" s="227"/>
      <c r="O208" s="227"/>
      <c r="P208" s="227"/>
      <c r="Q208" s="227"/>
      <c r="R208" s="227"/>
      <c r="S208" s="227"/>
      <c r="T208" s="228"/>
    </row>
    <row r="209" spans="1:21" ht="4.5" customHeight="1" x14ac:dyDescent="0.25">
      <c r="A209" s="226"/>
      <c r="B209" s="227"/>
      <c r="C209" s="227"/>
      <c r="D209" s="227"/>
      <c r="E209" s="227"/>
      <c r="F209" s="227"/>
      <c r="G209" s="227"/>
      <c r="H209" s="227"/>
      <c r="I209" s="227"/>
      <c r="J209" s="227"/>
      <c r="K209" s="227"/>
      <c r="L209" s="227"/>
      <c r="M209" s="227"/>
      <c r="N209" s="227"/>
      <c r="O209" s="227"/>
      <c r="P209" s="227"/>
      <c r="Q209" s="227"/>
      <c r="R209" s="227"/>
      <c r="S209" s="227"/>
      <c r="T209" s="228"/>
    </row>
    <row r="210" spans="1:21" ht="6.75" customHeight="1" x14ac:dyDescent="0.25">
      <c r="A210" s="226"/>
      <c r="B210" s="227"/>
      <c r="C210" s="227"/>
      <c r="D210" s="227"/>
      <c r="E210" s="227"/>
      <c r="F210" s="227"/>
      <c r="G210" s="227"/>
      <c r="H210" s="227"/>
      <c r="I210" s="227"/>
      <c r="J210" s="227"/>
      <c r="K210" s="227"/>
      <c r="L210" s="227"/>
      <c r="M210" s="227"/>
      <c r="N210" s="227"/>
      <c r="O210" s="227"/>
      <c r="P210" s="227"/>
      <c r="Q210" s="227"/>
      <c r="R210" s="227"/>
      <c r="S210" s="227"/>
      <c r="T210" s="228"/>
    </row>
    <row r="211" spans="1:21" ht="330" customHeight="1" x14ac:dyDescent="0.25">
      <c r="A211" s="229"/>
      <c r="B211" s="230"/>
      <c r="C211" s="230"/>
      <c r="D211" s="230"/>
      <c r="E211" s="230"/>
      <c r="F211" s="230"/>
      <c r="G211" s="230"/>
      <c r="H211" s="230"/>
      <c r="I211" s="230"/>
      <c r="J211" s="230"/>
      <c r="K211" s="230"/>
      <c r="L211" s="230"/>
      <c r="M211" s="230"/>
      <c r="N211" s="230"/>
      <c r="O211" s="230"/>
      <c r="P211" s="230"/>
      <c r="Q211" s="230"/>
      <c r="R211" s="230"/>
      <c r="S211" s="230"/>
      <c r="T211" s="231"/>
    </row>
    <row r="212" spans="1:21" x14ac:dyDescent="0.25">
      <c r="A212" s="11"/>
      <c r="B212" s="11"/>
      <c r="C212" s="12"/>
      <c r="D212" s="12"/>
      <c r="E212" s="13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</row>
    <row r="215" spans="1:21" x14ac:dyDescent="0.25">
      <c r="N215" s="75"/>
    </row>
    <row r="216" spans="1:21" x14ac:dyDescent="0.25">
      <c r="N216" s="75"/>
    </row>
    <row r="217" spans="1:21" ht="22.5" x14ac:dyDescent="0.35">
      <c r="U217" s="82"/>
    </row>
  </sheetData>
  <mergeCells count="32">
    <mergeCell ref="A18:B18"/>
    <mergeCell ref="R7:T7"/>
    <mergeCell ref="A8:T8"/>
    <mergeCell ref="A9:T9"/>
    <mergeCell ref="A10:B10"/>
    <mergeCell ref="A11:T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48:T148"/>
    <mergeCell ref="A203:T211"/>
    <mergeCell ref="A31:B31"/>
    <mergeCell ref="A32:B32"/>
    <mergeCell ref="A33:T33"/>
    <mergeCell ref="A35:T35"/>
    <mergeCell ref="A37:T37"/>
    <mergeCell ref="A128:T128"/>
  </mergeCells>
  <printOptions horizontalCentered="1"/>
  <pageMargins left="0.19685039370078741" right="0" top="0.55118110236220474" bottom="1.1023622047244095" header="0.31496062992125984" footer="0.31496062992125984"/>
  <pageSetup paperSize="5" scale="31" orientation="portrait" r:id="rId1"/>
  <headerFooter>
    <oddFooter>&amp;C&amp;"KaiTi,Normal"&amp;20&amp;KC00000Página &amp;P</oddFooter>
  </headerFooter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10-04</vt:lpstr>
      <vt:lpstr>Hoja1 (2)</vt:lpstr>
      <vt:lpstr>'10-04'!Área_de_impresión</vt:lpstr>
      <vt:lpstr>'Hoja1 (2)'!Área_de_impresión</vt:lpstr>
      <vt:lpstr>'10-04'!Títulos_a_imprimir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Rodriguez</dc:creator>
  <cp:lastModifiedBy>USUARIO</cp:lastModifiedBy>
  <cp:lastPrinted>2024-11-05T17:33:47Z</cp:lastPrinted>
  <dcterms:created xsi:type="dcterms:W3CDTF">2024-03-02T17:04:29Z</dcterms:created>
  <dcterms:modified xsi:type="dcterms:W3CDTF">2024-11-08T16:42:22Z</dcterms:modified>
</cp:coreProperties>
</file>